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5480" windowHeight="8130" firstSheet="5" activeTab="8"/>
  </bookViews>
  <sheets>
    <sheet name="INCOME(1)" sheetId="1" r:id="rId1"/>
    <sheet name="INCOME (2)" sheetId="2" r:id="rId2"/>
    <sheet name="FINANCIAL POSITION" sheetId="3" r:id="rId3"/>
    <sheet name="CASH FLOWS" sheetId="11" r:id="rId4"/>
    <sheet name="CHANGES IN EQUITY" sheetId="4" r:id="rId5"/>
    <sheet name="FINANCIAL INSTRUMENTS" sheetId="6" r:id="rId6"/>
    <sheet name="SELECTED PERFORMANCE INDICATORS" sheetId="7" r:id="rId7"/>
    <sheet name="Loans &amp; Receivables" sheetId="8" r:id="rId8"/>
    <sheet name="Impairment" sheetId="9" r:id="rId9"/>
    <sheet name="Customers" sheetId="10" r:id="rId10"/>
  </sheets>
  <definedNames>
    <definedName name="_xlnm.Print_Area" localSheetId="5">'FINANCIAL INSTRUMENTS'!$A$132:$I$174</definedName>
    <definedName name="_xlnm.Print_Area" localSheetId="1">'INCOME (2)'!$A$1:$I$32</definedName>
    <definedName name="_xlnm.Print_Area" localSheetId="0">'INCOME(1)'!$B$1:$H$50</definedName>
    <definedName name="_xlnm.Print_Area" localSheetId="7">'Loans &amp; Receivables'!$A$1:$F$40</definedName>
  </definedNames>
  <calcPr calcId="124519"/>
</workbook>
</file>

<file path=xl/calcChain.xml><?xml version="1.0" encoding="utf-8"?>
<calcChain xmlns="http://schemas.openxmlformats.org/spreadsheetml/2006/main">
  <c r="E78" i="6"/>
  <c r="L45" i="4"/>
  <c r="J45"/>
  <c r="I45"/>
  <c r="F45"/>
  <c r="L40"/>
  <c r="M40"/>
  <c r="O40"/>
  <c r="O15"/>
  <c r="K15"/>
  <c r="L15"/>
  <c r="I15"/>
  <c r="H15"/>
  <c r="M10"/>
  <c r="O10"/>
  <c r="L10"/>
  <c r="E33" i="6"/>
  <c r="C13" i="9"/>
  <c r="C15"/>
  <c r="C22"/>
  <c r="D33" i="8"/>
  <c r="D39"/>
  <c r="D40" s="1"/>
  <c r="C28"/>
  <c r="C33"/>
  <c r="C36"/>
  <c r="C39"/>
  <c r="C40" s="1"/>
  <c r="D11"/>
  <c r="D16" s="1"/>
  <c r="C9"/>
  <c r="C11"/>
  <c r="C16" s="1"/>
  <c r="F109" i="6"/>
  <c r="D109"/>
  <c r="K45" i="4"/>
  <c r="L53"/>
  <c r="M58"/>
  <c r="O58"/>
  <c r="H46" i="3"/>
  <c r="H51"/>
  <c r="H52"/>
  <c r="H54"/>
  <c r="H55"/>
  <c r="I52"/>
  <c r="H59"/>
  <c r="H20"/>
  <c r="I20"/>
  <c r="G33" i="1"/>
  <c r="C12" i="10"/>
  <c r="C9"/>
  <c r="C10"/>
  <c r="C11"/>
  <c r="M28" i="4"/>
  <c r="F12" i="3"/>
  <c r="F51"/>
  <c r="E14" i="1"/>
  <c r="E17"/>
  <c r="E25"/>
  <c r="E26"/>
  <c r="F153" i="6"/>
  <c r="D153"/>
  <c r="H63"/>
  <c r="G51" i="3"/>
  <c r="G29"/>
  <c r="F14" i="1"/>
  <c r="F17"/>
  <c r="F25"/>
  <c r="F30"/>
  <c r="F34"/>
  <c r="F37"/>
  <c r="F41"/>
  <c r="F43"/>
  <c r="G12" i="2"/>
  <c r="G28" s="1"/>
  <c r="F26" i="1"/>
  <c r="I166" i="6"/>
  <c r="I165"/>
  <c r="I164"/>
  <c r="I163"/>
  <c r="I162"/>
  <c r="I161"/>
  <c r="I160"/>
  <c r="I144"/>
  <c r="I145"/>
  <c r="I146"/>
  <c r="I147"/>
  <c r="I148"/>
  <c r="I149"/>
  <c r="I150"/>
  <c r="I151"/>
  <c r="I152"/>
  <c r="I153"/>
  <c r="F154"/>
  <c r="D154"/>
  <c r="I121"/>
  <c r="I120"/>
  <c r="I119"/>
  <c r="I118"/>
  <c r="I117"/>
  <c r="I116"/>
  <c r="I100"/>
  <c r="I101"/>
  <c r="I102"/>
  <c r="I103"/>
  <c r="I104"/>
  <c r="I105"/>
  <c r="I106"/>
  <c r="I107"/>
  <c r="I108"/>
  <c r="I109"/>
  <c r="F110"/>
  <c r="D110"/>
  <c r="M23" i="4"/>
  <c r="I30"/>
  <c r="K30"/>
  <c r="L30"/>
  <c r="H30"/>
  <c r="O28"/>
  <c r="O23"/>
  <c r="M14"/>
  <c r="E23" i="11"/>
  <c r="E37"/>
  <c r="E49"/>
  <c r="D23"/>
  <c r="D37"/>
  <c r="D49"/>
  <c r="C23"/>
  <c r="C37"/>
  <c r="C49"/>
  <c r="C51"/>
  <c r="C54"/>
  <c r="B23"/>
  <c r="B37"/>
  <c r="B51"/>
  <c r="B54"/>
  <c r="B49"/>
  <c r="C13" i="10"/>
  <c r="M54" i="4"/>
  <c r="O54"/>
  <c r="M53"/>
  <c r="M49"/>
  <c r="H26" i="1"/>
  <c r="G26"/>
  <c r="G14"/>
  <c r="G17"/>
  <c r="D13" i="10"/>
  <c r="D19"/>
  <c r="D20"/>
  <c r="D15" i="9"/>
  <c r="D22"/>
  <c r="C21"/>
  <c r="C19" i="10"/>
  <c r="C20"/>
  <c r="L59" i="4"/>
  <c r="I60"/>
  <c r="J59"/>
  <c r="O53"/>
  <c r="O49"/>
  <c r="O59"/>
  <c r="I59"/>
  <c r="F59"/>
  <c r="F60"/>
  <c r="H14" i="1"/>
  <c r="H17"/>
  <c r="H25"/>
  <c r="H30"/>
  <c r="H34"/>
  <c r="H37"/>
  <c r="H41"/>
  <c r="H43"/>
  <c r="I12" i="2"/>
  <c r="I10" i="6"/>
  <c r="I11"/>
  <c r="I12"/>
  <c r="I13"/>
  <c r="I14"/>
  <c r="I15"/>
  <c r="I16"/>
  <c r="I17"/>
  <c r="I18"/>
  <c r="I19"/>
  <c r="I33"/>
  <c r="F46" i="3"/>
  <c r="F52"/>
  <c r="F54"/>
  <c r="F55"/>
  <c r="I77" i="6"/>
  <c r="I76"/>
  <c r="I75"/>
  <c r="I74"/>
  <c r="I73"/>
  <c r="I72"/>
  <c r="I71"/>
  <c r="H65"/>
  <c r="F65"/>
  <c r="E65"/>
  <c r="D65"/>
  <c r="I64"/>
  <c r="I63"/>
  <c r="I62"/>
  <c r="I61"/>
  <c r="I60"/>
  <c r="I59"/>
  <c r="I58"/>
  <c r="I57"/>
  <c r="I56"/>
  <c r="I55"/>
  <c r="G26" i="2"/>
  <c r="H26"/>
  <c r="I26"/>
  <c r="I27" i="6"/>
  <c r="I28"/>
  <c r="I29"/>
  <c r="I30"/>
  <c r="I31"/>
  <c r="I32"/>
  <c r="I26"/>
  <c r="D20"/>
  <c r="E20"/>
  <c r="F20"/>
  <c r="M42" i="4"/>
  <c r="O42"/>
  <c r="M44"/>
  <c r="M43"/>
  <c r="O43"/>
  <c r="G59"/>
  <c r="H59"/>
  <c r="K59"/>
  <c r="N59"/>
  <c r="N45"/>
  <c r="H45"/>
  <c r="H60"/>
  <c r="G45"/>
  <c r="G60"/>
  <c r="O44"/>
  <c r="J15"/>
  <c r="J30"/>
  <c r="M13"/>
  <c r="O13"/>
  <c r="O14"/>
  <c r="M12"/>
  <c r="O12"/>
  <c r="G15"/>
  <c r="G30"/>
  <c r="N15"/>
  <c r="N30"/>
  <c r="F15"/>
  <c r="M15"/>
  <c r="F30"/>
  <c r="G52" i="3"/>
  <c r="G54"/>
  <c r="G46"/>
  <c r="G55"/>
  <c r="I54"/>
  <c r="I46"/>
  <c r="I55"/>
  <c r="G30"/>
  <c r="H30"/>
  <c r="I30"/>
  <c r="F30"/>
  <c r="G8" i="1"/>
  <c r="H8"/>
  <c r="I78" i="6"/>
  <c r="I65"/>
  <c r="K60" i="4"/>
  <c r="L60"/>
  <c r="M59"/>
  <c r="I28" i="2"/>
  <c r="E30" i="1"/>
  <c r="E34"/>
  <c r="E37"/>
  <c r="E41"/>
  <c r="E43"/>
  <c r="F12" i="2"/>
  <c r="F28" s="1"/>
  <c r="G25" i="1"/>
  <c r="G30"/>
  <c r="G34"/>
  <c r="G37"/>
  <c r="G41"/>
  <c r="G43"/>
  <c r="H12" i="2"/>
  <c r="H28"/>
  <c r="E54" i="11"/>
  <c r="D54"/>
  <c r="N60" i="4"/>
  <c r="I20" i="6"/>
  <c r="I110"/>
  <c r="I154"/>
  <c r="I122"/>
  <c r="J60" i="4"/>
  <c r="I167" i="6"/>
  <c r="I115"/>
  <c r="M45" i="4"/>
  <c r="M30"/>
  <c r="O30"/>
  <c r="O45"/>
  <c r="M60"/>
  <c r="O60"/>
  <c r="F32" i="2" l="1"/>
</calcChain>
</file>

<file path=xl/sharedStrings.xml><?xml version="1.0" encoding="utf-8"?>
<sst xmlns="http://schemas.openxmlformats.org/spreadsheetml/2006/main" count="774" uniqueCount="366">
  <si>
    <t xml:space="preserve">INCOME STATEMENT </t>
  </si>
  <si>
    <t>In Rupees Thousand</t>
  </si>
  <si>
    <t>Interest Income</t>
  </si>
  <si>
    <t>Interest expenses</t>
  </si>
  <si>
    <t>Net Interest income</t>
  </si>
  <si>
    <t xml:space="preserve">Fee and Commission income </t>
  </si>
  <si>
    <t>Fee and Commission expenses</t>
  </si>
  <si>
    <t>Net fee and Commission income</t>
  </si>
  <si>
    <t>Net gain / (loss) from trading</t>
  </si>
  <si>
    <t>Net gain / (loss) from financial</t>
  </si>
  <si>
    <t>instruments designated at fair value</t>
  </si>
  <si>
    <t>investments</t>
  </si>
  <si>
    <t>Total operating income</t>
  </si>
  <si>
    <t>Impairment for loans and other losses</t>
  </si>
  <si>
    <t xml:space="preserve">        Individual Impairment</t>
  </si>
  <si>
    <t xml:space="preserve">        Collective Impairment</t>
  </si>
  <si>
    <t xml:space="preserve">        Others</t>
  </si>
  <si>
    <t>Net Operating income</t>
  </si>
  <si>
    <t>Personal expenses</t>
  </si>
  <si>
    <t xml:space="preserve">Depreciation and amortisaiton </t>
  </si>
  <si>
    <t>Other expenses</t>
  </si>
  <si>
    <t xml:space="preserve">Operating profit / (loss) before value </t>
  </si>
  <si>
    <t>added tax (VAT)</t>
  </si>
  <si>
    <t xml:space="preserve">Share or profits of associates and joint </t>
  </si>
  <si>
    <t>ventures</t>
  </si>
  <si>
    <t>Value added tax (VAT) on financial services</t>
  </si>
  <si>
    <t xml:space="preserve">Operating profit / (loss) after value </t>
  </si>
  <si>
    <t>Profit / (loss) before tax</t>
  </si>
  <si>
    <t>Tax expenses</t>
  </si>
  <si>
    <t>Profit / (loss) for the period</t>
  </si>
  <si>
    <t>Profit attributable to :</t>
  </si>
  <si>
    <t>Owners of the parent</t>
  </si>
  <si>
    <t>Non-controlling  interest</t>
  </si>
  <si>
    <t>Basic earnings per ordinary share</t>
  </si>
  <si>
    <t>Bank</t>
  </si>
  <si>
    <t xml:space="preserve">Current </t>
  </si>
  <si>
    <t>From</t>
  </si>
  <si>
    <t>to</t>
  </si>
  <si>
    <t>Previous</t>
  </si>
  <si>
    <t>INDIAN OVERSEAS BANK</t>
  </si>
  <si>
    <t xml:space="preserve">STATEMENT OF COMPREHENSIVE INCOME </t>
  </si>
  <si>
    <t>Profit (loss) for the period</t>
  </si>
  <si>
    <t>Other comprehensive income, net of tax</t>
  </si>
  <si>
    <t>Changes in revaluation surplus</t>
  </si>
  <si>
    <t xml:space="preserve">Gains and losses (arising from translating </t>
  </si>
  <si>
    <t>Group</t>
  </si>
  <si>
    <t xml:space="preserve">Gains and losses on re - measuring </t>
  </si>
  <si>
    <t xml:space="preserve">available-for-sale financial assets </t>
  </si>
  <si>
    <t xml:space="preserve">Gains and losses on cash flow hedges </t>
  </si>
  <si>
    <t xml:space="preserve">Less : Tax expense / (income) relating to </t>
  </si>
  <si>
    <t>Other comprehensive income for the period,</t>
  </si>
  <si>
    <t>Attributable to :</t>
  </si>
  <si>
    <t>Non -controlling interests</t>
  </si>
  <si>
    <t>Assets</t>
  </si>
  <si>
    <t>Balances with central banks</t>
  </si>
  <si>
    <t>Placements with banks</t>
  </si>
  <si>
    <t>Derivative financial instruments</t>
  </si>
  <si>
    <t>Other financial assets held-for-trading</t>
  </si>
  <si>
    <t>Others</t>
  </si>
  <si>
    <t>Share of profits of associats and joint ventures</t>
  </si>
  <si>
    <t>components of other comprehensive income</t>
  </si>
  <si>
    <t>net of taxes</t>
  </si>
  <si>
    <t>Total comprehensive income for the perid</t>
  </si>
  <si>
    <t>Financial assets designated at fair value</t>
  </si>
  <si>
    <t>through profit or loss</t>
  </si>
  <si>
    <t>Loans and receivables to other customers</t>
  </si>
  <si>
    <t>Financial investments - Available -for -sale</t>
  </si>
  <si>
    <t>Financial investments - Held -to -maturity</t>
  </si>
  <si>
    <t>Investments in subsidiaries</t>
  </si>
  <si>
    <t>Investments in associates and joint ventures</t>
  </si>
  <si>
    <t>Investment properties</t>
  </si>
  <si>
    <t>Goodwill and tangible assets</t>
  </si>
  <si>
    <t>Other assets</t>
  </si>
  <si>
    <t>Total assets</t>
  </si>
  <si>
    <t>Liabilities</t>
  </si>
  <si>
    <t>Due to banks</t>
  </si>
  <si>
    <t>Other borrowings</t>
  </si>
  <si>
    <t>Debts securities issued</t>
  </si>
  <si>
    <t>Current tax liabilities</t>
  </si>
  <si>
    <t>Other provisions</t>
  </si>
  <si>
    <t>Other liabilities</t>
  </si>
  <si>
    <t>Due to subsidiaries</t>
  </si>
  <si>
    <t>Subordinated term debts</t>
  </si>
  <si>
    <t>Total liabilities</t>
  </si>
  <si>
    <t>Equity</t>
  </si>
  <si>
    <t>Stated capital / Assigned capital</t>
  </si>
  <si>
    <t>Statutory reserve fund</t>
  </si>
  <si>
    <t>Retained earnings</t>
  </si>
  <si>
    <t>Other reserves</t>
  </si>
  <si>
    <t>Total shareholders' equity</t>
  </si>
  <si>
    <t>Non-controlling interest</t>
  </si>
  <si>
    <t>Total equity</t>
  </si>
  <si>
    <t>Total equity and liabilities</t>
  </si>
  <si>
    <t>Contingent liabilities and commitments</t>
  </si>
  <si>
    <t>Memorandum Information</t>
  </si>
  <si>
    <t xml:space="preserve">       Number of Employees</t>
  </si>
  <si>
    <t xml:space="preserve">       Number of Branches</t>
  </si>
  <si>
    <t>STATEMENT OF CHANGES IN EQUITY</t>
  </si>
  <si>
    <t>Total comprehensive income for the year</t>
  </si>
  <si>
    <t>Profit/(loss) for the year</t>
  </si>
  <si>
    <t>Other comprehensive income (net of tax)</t>
  </si>
  <si>
    <t>Transactions with equity holders,</t>
  </si>
  <si>
    <t>recognised directly in equity</t>
  </si>
  <si>
    <t>Share issue/increase of assigned capital</t>
  </si>
  <si>
    <t>Share options excercised</t>
  </si>
  <si>
    <t>Bonus issue</t>
  </si>
  <si>
    <t>Rights issue</t>
  </si>
  <si>
    <t>Transferres to reserve during the period</t>
  </si>
  <si>
    <t>Dividends to equity holdres</t>
  </si>
  <si>
    <t>Profit transferred to head office</t>
  </si>
  <si>
    <t xml:space="preserve">Gain / (loss) on revaluation of Property, Plant </t>
  </si>
  <si>
    <t>and Equipment (if cost method is adopted)</t>
  </si>
  <si>
    <t>Others (Please specify)</t>
  </si>
  <si>
    <t>Total transactions with equity holders</t>
  </si>
  <si>
    <t>Stated capital/Assigned capital)</t>
  </si>
  <si>
    <t>Ordinary</t>
  </si>
  <si>
    <t xml:space="preserve">voting </t>
  </si>
  <si>
    <t>shares</t>
  </si>
  <si>
    <t>non-voting</t>
  </si>
  <si>
    <t>Assigned</t>
  </si>
  <si>
    <t>capital</t>
  </si>
  <si>
    <t>Reserve</t>
  </si>
  <si>
    <t>fund</t>
  </si>
  <si>
    <t>Reserves</t>
  </si>
  <si>
    <t>Revaluation</t>
  </si>
  <si>
    <t>reserve</t>
  </si>
  <si>
    <t xml:space="preserve">Retained </t>
  </si>
  <si>
    <t>earnings</t>
  </si>
  <si>
    <t xml:space="preserve">Other </t>
  </si>
  <si>
    <t>reserves</t>
  </si>
  <si>
    <t>Total</t>
  </si>
  <si>
    <t>interest</t>
  </si>
  <si>
    <t>a. Bank - Current period</t>
  </si>
  <si>
    <t>ASSETS</t>
  </si>
  <si>
    <t>Cash and cash equivalents</t>
  </si>
  <si>
    <t xml:space="preserve">Other financial assets at fair </t>
  </si>
  <si>
    <t>value through profit or loss</t>
  </si>
  <si>
    <t>Loans and receivables to banks</t>
  </si>
  <si>
    <t>Financial investments</t>
  </si>
  <si>
    <t>Total financial assets</t>
  </si>
  <si>
    <t>LIABILITIES</t>
  </si>
  <si>
    <t xml:space="preserve">Other financial liabilities at fair </t>
  </si>
  <si>
    <t>Due to other customers</t>
  </si>
  <si>
    <t>Debt securities issued</t>
  </si>
  <si>
    <t>Held for trading - HFT</t>
  </si>
  <si>
    <t>Designated at fair value through profit or loss - Designated at fair value</t>
  </si>
  <si>
    <t>Loans and receivables / deposits at amortised cost - Amortised cost</t>
  </si>
  <si>
    <t>Held-to-maturity - HTM</t>
  </si>
  <si>
    <t>Available-for-sale - AFS</t>
  </si>
  <si>
    <t>Instruments of fair value and cash flow hedging - Hedging</t>
  </si>
  <si>
    <t>c. Group - Current period</t>
  </si>
  <si>
    <t xml:space="preserve">Designated </t>
  </si>
  <si>
    <t xml:space="preserve">at fair </t>
  </si>
  <si>
    <t>value</t>
  </si>
  <si>
    <t>HTM</t>
  </si>
  <si>
    <t>Amortised</t>
  </si>
  <si>
    <t>cost</t>
  </si>
  <si>
    <t>AFS</t>
  </si>
  <si>
    <t>Hedging</t>
  </si>
  <si>
    <t xml:space="preserve">Total financial liabilities </t>
  </si>
  <si>
    <t>ANALYSIS OF FINANCIAL INSTRUMENTS BY MEASURMENT BASIS</t>
  </si>
  <si>
    <t>SELECTED PERFORMANCE INDICATORS (AS PER REGULTORY REPORTING)</t>
  </si>
  <si>
    <t>Regulatory Capital Adequacy</t>
  </si>
  <si>
    <t>Core Capital (Tier 1 Capital), Rs. '000</t>
  </si>
  <si>
    <t>Total Capital Base, Rs. '000</t>
  </si>
  <si>
    <t>Assets (Minimum Requirement, 5%)</t>
  </si>
  <si>
    <t xml:space="preserve">Total Capital Adequacy Ratio, as % of Risk Weigted </t>
  </si>
  <si>
    <t xml:space="preserve">Core Capital Adequacy Ratio, as % of Risk Weighted </t>
  </si>
  <si>
    <t>Assets (Minimum Requirement, 10%)</t>
  </si>
  <si>
    <t>Assets Quality (Quality of Loan Portfolio)</t>
  </si>
  <si>
    <t>Gross Non-Performing Advances Ratio, % (net of</t>
  </si>
  <si>
    <t>interest in suspense)</t>
  </si>
  <si>
    <t xml:space="preserve">Net-Non Performing Advances, % (net of interest in </t>
  </si>
  <si>
    <t>suspense and provision)</t>
  </si>
  <si>
    <t>Profitability</t>
  </si>
  <si>
    <t>Interest Margin, %</t>
  </si>
  <si>
    <t>Return on Assets (befor Tax), %</t>
  </si>
  <si>
    <t>Return on Equity, %</t>
  </si>
  <si>
    <t>Regulatory Liquidity</t>
  </si>
  <si>
    <t>Statutory Liquid Assets, Rs. '000</t>
  </si>
  <si>
    <t>Statutory Liquid Assets Ratio, % (Minimum</t>
  </si>
  <si>
    <t>Requirement, 20%)</t>
  </si>
  <si>
    <t xml:space="preserve">   Domestic Banking Unit</t>
  </si>
  <si>
    <t xml:space="preserve">   Off - shore Banking Unit</t>
  </si>
  <si>
    <t>As at</t>
  </si>
  <si>
    <t>in LKR</t>
  </si>
  <si>
    <t>in INR</t>
  </si>
  <si>
    <t>Loans and receivables to Banks</t>
  </si>
  <si>
    <t xml:space="preserve"> Group</t>
  </si>
  <si>
    <t>Loans and receivables to other Customers</t>
  </si>
  <si>
    <t>4.02%</t>
  </si>
  <si>
    <t>Acturial gains and loses on defined benefit plans</t>
  </si>
  <si>
    <t xml:space="preserve">        the financial statements of a foreign operation</t>
  </si>
  <si>
    <t>DD/MM/YY</t>
  </si>
  <si>
    <t>as at</t>
  </si>
  <si>
    <t xml:space="preserve">Period </t>
  </si>
  <si>
    <t xml:space="preserve"> as at</t>
  </si>
  <si>
    <t xml:space="preserve"> Period</t>
  </si>
  <si>
    <t>Gross loans and receivables</t>
  </si>
  <si>
    <t xml:space="preserve">(Less) : </t>
  </si>
  <si>
    <t>Collective impairment</t>
  </si>
  <si>
    <t>Individual impairment</t>
  </si>
  <si>
    <t>Net loans and receivables including those</t>
  </si>
  <si>
    <t>profit or loss</t>
  </si>
  <si>
    <t>designated at fair value through</t>
  </si>
  <si>
    <t>Loans and receivables designated</t>
  </si>
  <si>
    <t>at fair value through profit or loss</t>
  </si>
  <si>
    <t>Net loans and receivables</t>
  </si>
  <si>
    <t>By Product - Domestic Currecy</t>
  </si>
  <si>
    <t>Overdrafts</t>
  </si>
  <si>
    <t>Term Loans</t>
  </si>
  <si>
    <t>Lease Rentals Receivable</t>
  </si>
  <si>
    <t>Credit Cards</t>
  </si>
  <si>
    <t>Pawning</t>
  </si>
  <si>
    <t>Sub Total</t>
  </si>
  <si>
    <t>By Product - Foreign Currecy</t>
  </si>
  <si>
    <t xml:space="preserve">3) Movements in Individual  and Collective Impairment during the period for </t>
  </si>
  <si>
    <t xml:space="preserve">     Loans and Receivables for Other Customers</t>
  </si>
  <si>
    <t>Individual Impairment</t>
  </si>
  <si>
    <t>Charge/(Write back) to income</t>
  </si>
  <si>
    <t>Statement</t>
  </si>
  <si>
    <t>Write-Off during the year</t>
  </si>
  <si>
    <t>Other Movements</t>
  </si>
  <si>
    <t>Collective Impairment</t>
  </si>
  <si>
    <t>Total Impairment</t>
  </si>
  <si>
    <t>4) Due to Other Customers - By Product</t>
  </si>
  <si>
    <t>Demand Deposits (Current Accounts)</t>
  </si>
  <si>
    <t>Savings Deposits</t>
  </si>
  <si>
    <t>Fixed Deposits</t>
  </si>
  <si>
    <t>01.04.2013</t>
  </si>
  <si>
    <t>Other Deposits (Vostro Accounts)</t>
  </si>
  <si>
    <t>Other Deposits (Dormant/Margin)</t>
  </si>
  <si>
    <t>1) Loans and Receivables to Other Customers</t>
  </si>
  <si>
    <t>2) Loans and Receivables to Other Customers - By Product</t>
  </si>
  <si>
    <t xml:space="preserve">STATEMENT OF FINANCIAL POSITION </t>
  </si>
  <si>
    <t>31.03.2014</t>
  </si>
  <si>
    <t>AS AT 31.03.2014</t>
  </si>
  <si>
    <t>31/03/14</t>
  </si>
  <si>
    <t>4.23%</t>
  </si>
  <si>
    <t>2.82%</t>
  </si>
  <si>
    <t>13.71%</t>
  </si>
  <si>
    <t>3.29%</t>
  </si>
  <si>
    <t>0.13%</t>
  </si>
  <si>
    <t>31/03/2014</t>
  </si>
  <si>
    <t>7.63%</t>
  </si>
  <si>
    <t>11.15%</t>
  </si>
  <si>
    <t>4.98%</t>
  </si>
  <si>
    <t>3.20%</t>
  </si>
  <si>
    <t>1.88%</t>
  </si>
  <si>
    <t>0.32%</t>
  </si>
  <si>
    <t>5.03%</t>
  </si>
  <si>
    <t xml:space="preserve"> </t>
  </si>
  <si>
    <t>90.62%</t>
  </si>
  <si>
    <t>930.25%</t>
  </si>
  <si>
    <t>STATEMENT OF CASH FLOWS</t>
  </si>
  <si>
    <t>Cash flows from operating activities</t>
  </si>
  <si>
    <t>Profit before tax</t>
  </si>
  <si>
    <t>Adjustment for :</t>
  </si>
  <si>
    <t>Non - cash items included in profits before tax</t>
  </si>
  <si>
    <t>Change in operating assets</t>
  </si>
  <si>
    <t>Change in operating liabilities</t>
  </si>
  <si>
    <t>Net gains from investing activties</t>
  </si>
  <si>
    <t>Dividend income from subsidiaries and associates</t>
  </si>
  <si>
    <t>Interest expense on subordinated debt</t>
  </si>
  <si>
    <t>Contribution paid to defined benefit plans</t>
  </si>
  <si>
    <t>Tax paid</t>
  </si>
  <si>
    <t>Net cash generated from operating activitiies</t>
  </si>
  <si>
    <t>Cash flows from investing activities</t>
  </si>
  <si>
    <t>Purchase of property, plant &amp; equipment</t>
  </si>
  <si>
    <t>Purchase of financial investments</t>
  </si>
  <si>
    <t>Net purchase of intangible assets</t>
  </si>
  <si>
    <t xml:space="preserve">Net cash flow from acquisition of investment in subsidiaries </t>
  </si>
  <si>
    <t>and associates</t>
  </si>
  <si>
    <t>Proceds from disposal of associates and joint ventures</t>
  </si>
  <si>
    <t xml:space="preserve">Dividends received from investment in subsidiaries &amp; associates </t>
  </si>
  <si>
    <t>Net cash (used in) / from investing activities</t>
  </si>
  <si>
    <t>Cash flows from financing activities</t>
  </si>
  <si>
    <t>Net proceeds from the issue of ordinary share capital</t>
  </si>
  <si>
    <t>Net proceeds from the issue of other equity instruments</t>
  </si>
  <si>
    <t>Net proceeds from the issue of subordinated debt</t>
  </si>
  <si>
    <t>Repayment of subordinated debt</t>
  </si>
  <si>
    <t>Dividend paid to non-controlling interest</t>
  </si>
  <si>
    <t>Dividend paid to shareholders of the parent company</t>
  </si>
  <si>
    <t>Dividend paid to holders of othr equity instruments</t>
  </si>
  <si>
    <t>Net cash from financing activities</t>
  </si>
  <si>
    <t>Net increase/(decrease) in cash &amp; cash equivalantes</t>
  </si>
  <si>
    <t>Cash &amp; cash equivalants at the beginning of the period</t>
  </si>
  <si>
    <t>Cash &amp; cash equivalants at the end of the period</t>
  </si>
  <si>
    <t>Bank    (in LKR)</t>
  </si>
  <si>
    <t>Group(in INR)</t>
  </si>
  <si>
    <t>55.63%</t>
  </si>
  <si>
    <t>54.90%</t>
  </si>
  <si>
    <t>ANALYSIS OF FINANCIAL INSTRUMENTS BY MEASUREMENT BASIS</t>
  </si>
  <si>
    <t>In Indian Rupees Thousand</t>
  </si>
  <si>
    <t>Net cash flow from disposal of subsidiaries</t>
  </si>
  <si>
    <t xml:space="preserve">Corporate Governance </t>
  </si>
  <si>
    <t>Risk  Management</t>
  </si>
  <si>
    <t>FOR THE PERIOD ENDED 31.03.2015</t>
  </si>
  <si>
    <t>01.04.2014</t>
  </si>
  <si>
    <t>31.03.2015</t>
  </si>
  <si>
    <t>AS AT 31.03.2015</t>
  </si>
  <si>
    <t>Balance as at 01/04/14</t>
  </si>
  <si>
    <t>Balance as at  31/03/2015</t>
  </si>
  <si>
    <t>31/03/15</t>
  </si>
  <si>
    <t>2.56%</t>
  </si>
  <si>
    <t>13.37%</t>
  </si>
  <si>
    <t>0.01%</t>
  </si>
  <si>
    <t>119.32%</t>
  </si>
  <si>
    <t>104.80%</t>
  </si>
  <si>
    <t>40.18%</t>
  </si>
  <si>
    <t>39.65%</t>
  </si>
  <si>
    <t>31/03/2015</t>
  </si>
  <si>
    <t>Other Loans (Demand /TC)</t>
  </si>
  <si>
    <t>Opening balance at 01/04/2014</t>
  </si>
  <si>
    <t>Closing balance at 31/03/2015</t>
  </si>
  <si>
    <t>Others (Loans written off)</t>
  </si>
  <si>
    <t>Others-Foreign exchange gain - FCBU</t>
  </si>
  <si>
    <t>7.30%</t>
  </si>
  <si>
    <t>10.11%</t>
  </si>
  <si>
    <t>8.33%</t>
  </si>
  <si>
    <t>5.68%</t>
  </si>
  <si>
    <t>2.06%</t>
  </si>
  <si>
    <t xml:space="preserve">The Bank facilitates good corporate Governance by its commitments for ethical practices in the conduct of its business to ensure transparency and efficiency. Objectives can be summarized as, to protect and enhance share holder value, to protect the interest of all share holders. This will ensure transparency and integrity in communication and to make available full accurate and clear information to all stakeholders concerned, to ensure accountability for excellent customer service levels.
Further details on Bank’s corporate governance can be found in the Bank’s Annual Report at www.iob.in.
</t>
  </si>
  <si>
    <t xml:space="preserve">Risk taking is an integral part of the banking business. Banks assume various types of risks in its activities, while providing different kinds of services based on its risk appetite. In the normal course of business, a bank is exposed to various risks including Credit Risk, Market Risk and Operational Risk. With a view to manage such risks efficiently and strengthen its risk management systems, bank has put in place various risk management measures and practices which includes policies, tools, techniques, monitoring mechanism and Management Information System.
The Bank has adopted the new Capital Adequacy Framework (Basel II) with effect from January 2008. In line with Regulator’s guidelines, the Bank adopted the Standardized Approach (SA) for computation of Credit Risk Capital, Basic Indicator approach for calculating the capital for Operational Risk and Standardized Measurement Method (SMM) for Market Risk Capital computation. The Bank has put in place a Board approved Policy on Internal Capital Adequacy Assessment Process (ICAAP) to address second pillar requirements.
</t>
  </si>
  <si>
    <t>Certification</t>
  </si>
  <si>
    <t xml:space="preserve">We, the undersigned, being the Chief Executive Officer and the Compliance Officer of Indian Overseas Bank certify jointly that:
(a) The above statements have been prepared in compliance with the format and definitions prescribed by the    Central Bank of Sri Lanka.
(b) The information contained in these statements have been extracted from the audited financial statement of the Bank.  
</t>
  </si>
  <si>
    <t>Vairam Somasunderam</t>
  </si>
  <si>
    <t>HFT</t>
  </si>
  <si>
    <t>Other operating income (net)</t>
  </si>
  <si>
    <t>Profit on disposal of property, plant &amp; equipment</t>
  </si>
  <si>
    <t>Interest paid on subordinataed debt</t>
  </si>
  <si>
    <t>3.48%</t>
  </si>
  <si>
    <t>Earnings per share on profit</t>
  </si>
  <si>
    <t>Equity Holders of the parent</t>
  </si>
  <si>
    <t>Previous Period</t>
  </si>
  <si>
    <t>Current Period</t>
  </si>
  <si>
    <t xml:space="preserve">Current Period </t>
  </si>
  <si>
    <t>Diluted earnings per ordinary share</t>
  </si>
  <si>
    <t xml:space="preserve">Cash and cash equivalents </t>
  </si>
  <si>
    <t>Property, plant and equipment</t>
  </si>
  <si>
    <t>Differed tax assets</t>
  </si>
  <si>
    <t>Financial liabilities designated at fair value</t>
  </si>
  <si>
    <t xml:space="preserve">Non controlling </t>
  </si>
  <si>
    <t>d. Group - Previous Period</t>
  </si>
  <si>
    <t>b. Bank - Previous Period</t>
  </si>
  <si>
    <t>Financial Prameters</t>
  </si>
  <si>
    <t>(in LKR)</t>
  </si>
  <si>
    <t>(in INR)</t>
  </si>
  <si>
    <t>Others - Borrowings from banks</t>
  </si>
  <si>
    <t>141,846</t>
  </si>
  <si>
    <t>196,442</t>
  </si>
  <si>
    <t>140,682</t>
  </si>
  <si>
    <t>205,525</t>
  </si>
  <si>
    <t xml:space="preserve">   Aslam Deen</t>
  </si>
  <si>
    <t>Date: 11.06.2015</t>
  </si>
  <si>
    <t>in LKR milion</t>
  </si>
  <si>
    <t>in INR milion</t>
  </si>
  <si>
    <t>Country Head</t>
  </si>
  <si>
    <t>Compliance Officer</t>
  </si>
  <si>
    <t>Deffered tax liabilities</t>
  </si>
  <si>
    <t>Others (please specify)</t>
  </si>
  <si>
    <t>Exchange difference in respect of cash &amp; cash equivalent</t>
  </si>
  <si>
    <t xml:space="preserve">Proceeds from the sale of property, plant &amp; equipment </t>
  </si>
  <si>
    <t>Proceeds from the sale and maturity of financial investments</t>
  </si>
  <si>
    <t>SLDB Bonds</t>
  </si>
  <si>
    <t xml:space="preserve">Trade Finance </t>
  </si>
</sst>
</file>

<file path=xl/styles.xml><?xml version="1.0" encoding="utf-8"?>
<styleSheet xmlns="http://schemas.openxmlformats.org/spreadsheetml/2006/main">
  <numFmts count="4">
    <numFmt numFmtId="41" formatCode="_-* #,##0_-;\-* #,##0_-;_-* &quot;-&quot;_-;_-@_-"/>
    <numFmt numFmtId="168" formatCode="_(&quot;$&quot;* #,##0_);_(&quot;$&quot;* \(#,##0\);_(&quot;$&quot;* &quot;-&quot;_);_(@_)"/>
    <numFmt numFmtId="171" formatCode="_(* #,##0.00_);_(* \(#,##0.00\);_(* &quot;-&quot;??_);_(@_)"/>
    <numFmt numFmtId="174" formatCode="_(* #,##0_);_(* \(#,##0\);_(* &quot;-&quot;??_);_(@_)"/>
  </numFmts>
  <fonts count="12">
    <font>
      <sz val="11"/>
      <color theme="1"/>
      <name val="Calibri"/>
      <family val="2"/>
      <scheme val="minor"/>
    </font>
    <font>
      <sz val="11"/>
      <color indexed="8"/>
      <name val="Calibri"/>
      <family val="2"/>
    </font>
    <font>
      <b/>
      <sz val="11"/>
      <color indexed="8"/>
      <name val="Calibri"/>
      <family val="2"/>
    </font>
    <font>
      <b/>
      <sz val="12"/>
      <color indexed="8"/>
      <name val="Calibri"/>
      <family val="2"/>
    </font>
    <font>
      <sz val="12"/>
      <color indexed="8"/>
      <name val="Calibri"/>
      <family val="2"/>
    </font>
    <font>
      <u/>
      <sz val="12"/>
      <color indexed="8"/>
      <name val="Calibri"/>
      <family val="2"/>
    </font>
    <font>
      <sz val="10"/>
      <color indexed="8"/>
      <name val="Calibri"/>
      <family val="2"/>
    </font>
    <font>
      <b/>
      <sz val="12"/>
      <name val="Calibri"/>
      <family val="2"/>
    </font>
    <font>
      <sz val="10"/>
      <name val="Calibri"/>
      <family val="2"/>
    </font>
    <font>
      <sz val="12"/>
      <name val="Calibri"/>
      <family val="2"/>
    </font>
    <font>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0" tint="-0.14999847407452621"/>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s>
  <cellStyleXfs count="2">
    <xf numFmtId="0" fontId="0" fillId="0" borderId="0"/>
    <xf numFmtId="171" fontId="1" fillId="0" borderId="0" applyFont="0" applyFill="0" applyBorder="0" applyAlignment="0" applyProtection="0"/>
  </cellStyleXfs>
  <cellXfs count="252">
    <xf numFmtId="0" fontId="0" fillId="0" borderId="0" xfId="0"/>
    <xf numFmtId="49" fontId="0" fillId="0" borderId="0" xfId="0" applyNumberFormat="1"/>
    <xf numFmtId="49" fontId="3" fillId="0" borderId="0" xfId="0" applyNumberFormat="1" applyFont="1"/>
    <xf numFmtId="49" fontId="4" fillId="0" borderId="0" xfId="0" applyNumberFormat="1" applyFont="1"/>
    <xf numFmtId="49" fontId="3" fillId="0" borderId="1" xfId="0" applyNumberFormat="1" applyFont="1" applyBorder="1"/>
    <xf numFmtId="49" fontId="4" fillId="0" borderId="1" xfId="0" applyNumberFormat="1" applyFont="1" applyBorder="1"/>
    <xf numFmtId="49" fontId="3" fillId="0" borderId="2" xfId="0" applyNumberFormat="1" applyFont="1" applyBorder="1"/>
    <xf numFmtId="49" fontId="4" fillId="0" borderId="2" xfId="0" applyNumberFormat="1" applyFont="1" applyBorder="1"/>
    <xf numFmtId="49" fontId="4" fillId="0" borderId="3" xfId="0" applyNumberFormat="1" applyFont="1" applyBorder="1"/>
    <xf numFmtId="49" fontId="4" fillId="0" borderId="0" xfId="0" applyNumberFormat="1" applyFont="1" applyBorder="1"/>
    <xf numFmtId="49" fontId="3" fillId="0" borderId="0" xfId="0" applyNumberFormat="1" applyFont="1" applyBorder="1"/>
    <xf numFmtId="49" fontId="4" fillId="0" borderId="4" xfId="0" applyNumberFormat="1" applyFont="1" applyBorder="1"/>
    <xf numFmtId="174" fontId="4" fillId="0" borderId="0" xfId="1" applyNumberFormat="1" applyFont="1"/>
    <xf numFmtId="174" fontId="1" fillId="0" borderId="0" xfId="1" applyNumberFormat="1" applyFont="1"/>
    <xf numFmtId="49" fontId="2" fillId="0" borderId="0" xfId="0" applyNumberFormat="1" applyFont="1"/>
    <xf numFmtId="49" fontId="0" fillId="0" borderId="0" xfId="0" applyNumberFormat="1" applyFont="1"/>
    <xf numFmtId="2" fontId="0" fillId="0" borderId="0" xfId="0" applyNumberFormat="1"/>
    <xf numFmtId="171" fontId="1" fillId="0" borderId="0" xfId="1" applyFont="1"/>
    <xf numFmtId="2" fontId="1" fillId="0" borderId="0" xfId="1" applyNumberFormat="1" applyFont="1"/>
    <xf numFmtId="4" fontId="1" fillId="0" borderId="0" xfId="1" applyNumberFormat="1" applyFont="1"/>
    <xf numFmtId="49" fontId="6" fillId="0" borderId="0" xfId="0" applyNumberFormat="1" applyFont="1"/>
    <xf numFmtId="49" fontId="6" fillId="0" borderId="0" xfId="0" applyNumberFormat="1" applyFont="1" applyBorder="1"/>
    <xf numFmtId="0" fontId="0" fillId="0" borderId="0" xfId="0" applyBorder="1"/>
    <xf numFmtId="0" fontId="2" fillId="0" borderId="0" xfId="0" applyFont="1"/>
    <xf numFmtId="0" fontId="2" fillId="0" borderId="0" xfId="0" applyFont="1" applyBorder="1"/>
    <xf numFmtId="174" fontId="3" fillId="0" borderId="0" xfId="1" applyNumberFormat="1" applyFont="1" applyBorder="1"/>
    <xf numFmtId="174" fontId="10" fillId="0" borderId="0" xfId="1" applyNumberFormat="1" applyFont="1"/>
    <xf numFmtId="174" fontId="10" fillId="0" borderId="0" xfId="1" applyNumberFormat="1" applyFont="1" applyBorder="1"/>
    <xf numFmtId="2" fontId="4" fillId="0" borderId="0" xfId="0" applyNumberFormat="1" applyFont="1"/>
    <xf numFmtId="0" fontId="8" fillId="0" borderId="0" xfId="0" applyFont="1" applyBorder="1"/>
    <xf numFmtId="41" fontId="8" fillId="0" borderId="0" xfId="0" applyNumberFormat="1" applyFont="1" applyBorder="1"/>
    <xf numFmtId="0" fontId="3" fillId="0" borderId="0" xfId="0" applyFont="1"/>
    <xf numFmtId="174" fontId="0" fillId="0" borderId="0" xfId="0" applyNumberFormat="1"/>
    <xf numFmtId="174" fontId="0" fillId="0" borderId="0" xfId="0" applyNumberFormat="1" applyBorder="1"/>
    <xf numFmtId="0" fontId="7" fillId="0" borderId="0" xfId="0" applyFont="1" applyAlignment="1">
      <alignment horizontal="left"/>
    </xf>
    <xf numFmtId="0" fontId="9" fillId="0" borderId="0" xfId="0" applyFont="1" applyAlignment="1">
      <alignment horizontal="left"/>
    </xf>
    <xf numFmtId="49" fontId="4" fillId="0" borderId="0" xfId="0" applyNumberFormat="1" applyFont="1" applyAlignment="1">
      <alignment horizontal="center"/>
    </xf>
    <xf numFmtId="168" fontId="0" fillId="0" borderId="0" xfId="0" applyNumberFormat="1"/>
    <xf numFmtId="49" fontId="3" fillId="0" borderId="5" xfId="0" applyNumberFormat="1" applyFont="1" applyBorder="1"/>
    <xf numFmtId="49" fontId="4" fillId="0" borderId="5" xfId="0" applyNumberFormat="1" applyFont="1" applyBorder="1"/>
    <xf numFmtId="2" fontId="4" fillId="0" borderId="5" xfId="1" applyNumberFormat="1" applyFont="1" applyBorder="1"/>
    <xf numFmtId="174" fontId="4" fillId="0" borderId="5" xfId="1" applyNumberFormat="1" applyFont="1" applyBorder="1"/>
    <xf numFmtId="174" fontId="3" fillId="0" borderId="5" xfId="1" applyNumberFormat="1" applyFont="1" applyBorder="1"/>
    <xf numFmtId="49" fontId="4" fillId="2" borderId="0" xfId="0" applyNumberFormat="1" applyFont="1" applyFill="1"/>
    <xf numFmtId="49" fontId="3" fillId="0" borderId="5" xfId="0" applyNumberFormat="1" applyFont="1" applyBorder="1" applyAlignment="1">
      <alignment horizontal="center"/>
    </xf>
    <xf numFmtId="2" fontId="3" fillId="0" borderId="5" xfId="0" applyNumberFormat="1" applyFont="1" applyBorder="1"/>
    <xf numFmtId="174" fontId="4" fillId="0" borderId="5" xfId="1" applyNumberFormat="1" applyFont="1" applyBorder="1" applyAlignment="1">
      <alignment horizontal="right"/>
    </xf>
    <xf numFmtId="174" fontId="3" fillId="0" borderId="5" xfId="1" applyNumberFormat="1" applyFont="1" applyBorder="1" applyAlignment="1">
      <alignment horizontal="right"/>
    </xf>
    <xf numFmtId="49" fontId="4" fillId="2" borderId="1" xfId="0" applyNumberFormat="1" applyFont="1" applyFill="1" applyBorder="1"/>
    <xf numFmtId="0" fontId="0" fillId="0" borderId="5" xfId="0" applyBorder="1"/>
    <xf numFmtId="0" fontId="0" fillId="0" borderId="6" xfId="0" applyBorder="1"/>
    <xf numFmtId="0" fontId="11" fillId="0" borderId="5" xfId="0" applyFont="1" applyBorder="1"/>
    <xf numFmtId="0" fontId="2" fillId="0" borderId="4" xfId="0" applyFont="1" applyBorder="1" applyAlignment="1">
      <alignment horizontal="center"/>
    </xf>
    <xf numFmtId="0" fontId="2" fillId="0" borderId="7" xfId="0" applyFont="1" applyBorder="1" applyAlignment="1">
      <alignment horizontal="center"/>
    </xf>
    <xf numFmtId="0" fontId="2" fillId="0" borderId="6" xfId="0" applyFont="1" applyBorder="1"/>
    <xf numFmtId="0" fontId="0" fillId="2" borderId="8" xfId="0" applyFill="1" applyBorder="1"/>
    <xf numFmtId="0" fontId="0" fillId="2" borderId="0" xfId="0" applyFill="1"/>
    <xf numFmtId="0" fontId="0" fillId="2" borderId="1" xfId="0" applyFill="1" applyBorder="1"/>
    <xf numFmtId="0" fontId="0" fillId="2" borderId="9" xfId="0" applyFill="1" applyBorder="1"/>
    <xf numFmtId="0" fontId="0" fillId="2" borderId="10" xfId="0" applyFill="1" applyBorder="1"/>
    <xf numFmtId="0" fontId="0" fillId="2" borderId="0" xfId="0" applyFill="1" applyBorder="1"/>
    <xf numFmtId="0" fontId="2" fillId="0" borderId="11" xfId="0" applyFont="1" applyBorder="1" applyAlignment="1">
      <alignment horizontal="center"/>
    </xf>
    <xf numFmtId="0" fontId="2" fillId="2" borderId="10" xfId="0" applyFont="1" applyFill="1" applyBorder="1"/>
    <xf numFmtId="0" fontId="2" fillId="0" borderId="12" xfId="0" applyFont="1" applyBorder="1" applyAlignment="1">
      <alignment horizontal="center"/>
    </xf>
    <xf numFmtId="0" fontId="0" fillId="2" borderId="13" xfId="0" applyFill="1" applyBorder="1"/>
    <xf numFmtId="0" fontId="2" fillId="0" borderId="14" xfId="0" applyFont="1" applyBorder="1"/>
    <xf numFmtId="0" fontId="2" fillId="0" borderId="15" xfId="0" applyFont="1" applyBorder="1"/>
    <xf numFmtId="0" fontId="0" fillId="0" borderId="16" xfId="0" applyBorder="1"/>
    <xf numFmtId="0" fontId="11" fillId="0" borderId="16" xfId="0" applyFont="1" applyBorder="1"/>
    <xf numFmtId="174" fontId="5" fillId="0" borderId="5" xfId="1" applyNumberFormat="1" applyFont="1" applyBorder="1"/>
    <xf numFmtId="10" fontId="4" fillId="0" borderId="5" xfId="1" applyNumberFormat="1" applyFont="1" applyBorder="1"/>
    <xf numFmtId="49" fontId="4" fillId="2" borderId="7" xfId="0" applyNumberFormat="1" applyFont="1" applyFill="1" applyBorder="1"/>
    <xf numFmtId="49" fontId="4" fillId="2" borderId="4" xfId="0" applyNumberFormat="1" applyFont="1" applyFill="1" applyBorder="1"/>
    <xf numFmtId="49" fontId="3" fillId="2" borderId="7" xfId="0" applyNumberFormat="1" applyFont="1" applyFill="1" applyBorder="1"/>
    <xf numFmtId="49" fontId="4" fillId="2" borderId="6" xfId="0" applyNumberFormat="1" applyFont="1" applyFill="1" applyBorder="1"/>
    <xf numFmtId="174" fontId="4" fillId="2" borderId="1" xfId="1" applyNumberFormat="1" applyFont="1" applyFill="1" applyBorder="1"/>
    <xf numFmtId="49" fontId="4" fillId="0" borderId="17" xfId="0" applyNumberFormat="1" applyFont="1" applyBorder="1"/>
    <xf numFmtId="49" fontId="3" fillId="2" borderId="0" xfId="0" applyNumberFormat="1" applyFont="1" applyFill="1" applyBorder="1" applyAlignment="1">
      <alignment horizontal="center"/>
    </xf>
    <xf numFmtId="49" fontId="4" fillId="2" borderId="18" xfId="0" applyNumberFormat="1" applyFont="1" applyFill="1" applyBorder="1"/>
    <xf numFmtId="49" fontId="3" fillId="2" borderId="19" xfId="0" applyNumberFormat="1" applyFont="1" applyFill="1" applyBorder="1"/>
    <xf numFmtId="49" fontId="4" fillId="2" borderId="19" xfId="0" applyNumberFormat="1" applyFont="1" applyFill="1" applyBorder="1"/>
    <xf numFmtId="49" fontId="4" fillId="2" borderId="20" xfId="0" applyNumberFormat="1" applyFont="1" applyFill="1" applyBorder="1"/>
    <xf numFmtId="49" fontId="3" fillId="0" borderId="5" xfId="0" applyNumberFormat="1" applyFont="1" applyBorder="1" applyAlignment="1"/>
    <xf numFmtId="49" fontId="4" fillId="0" borderId="5" xfId="0" applyNumberFormat="1" applyFont="1" applyBorder="1" applyAlignment="1"/>
    <xf numFmtId="174" fontId="4" fillId="0" borderId="5" xfId="1" applyNumberFormat="1" applyFont="1" applyBorder="1" applyAlignment="1"/>
    <xf numFmtId="49" fontId="4" fillId="0" borderId="17" xfId="0" applyNumberFormat="1" applyFont="1" applyBorder="1" applyAlignment="1"/>
    <xf numFmtId="49" fontId="3" fillId="0" borderId="21" xfId="0" applyNumberFormat="1" applyFont="1" applyBorder="1" applyAlignment="1">
      <alignment horizontal="center"/>
    </xf>
    <xf numFmtId="49" fontId="3" fillId="2" borderId="3" xfId="0" applyNumberFormat="1" applyFont="1" applyFill="1" applyBorder="1"/>
    <xf numFmtId="49" fontId="3" fillId="2" borderId="0" xfId="0" applyNumberFormat="1" applyFont="1" applyFill="1" applyBorder="1"/>
    <xf numFmtId="49" fontId="4" fillId="2" borderId="0" xfId="0" applyNumberFormat="1" applyFont="1" applyFill="1" applyBorder="1"/>
    <xf numFmtId="49" fontId="4" fillId="0" borderId="21" xfId="0" applyNumberFormat="1" applyFont="1" applyBorder="1" applyAlignment="1"/>
    <xf numFmtId="174" fontId="4" fillId="0" borderId="17" xfId="1" applyNumberFormat="1" applyFont="1" applyBorder="1" applyAlignment="1"/>
    <xf numFmtId="174" fontId="4" fillId="0" borderId="17" xfId="1" applyNumberFormat="1" applyFont="1" applyBorder="1"/>
    <xf numFmtId="49" fontId="4" fillId="2" borderId="3" xfId="0" applyNumberFormat="1" applyFont="1" applyFill="1" applyBorder="1"/>
    <xf numFmtId="49" fontId="3" fillId="2" borderId="0" xfId="0" applyNumberFormat="1" applyFont="1" applyFill="1" applyBorder="1" applyAlignment="1"/>
    <xf numFmtId="49" fontId="0" fillId="0" borderId="0" xfId="0" applyNumberFormat="1" applyBorder="1"/>
    <xf numFmtId="49" fontId="3" fillId="2" borderId="4" xfId="0" applyNumberFormat="1" applyFont="1" applyFill="1" applyBorder="1" applyAlignment="1">
      <alignment horizontal="center"/>
    </xf>
    <xf numFmtId="49" fontId="3" fillId="2" borderId="7" xfId="0" applyNumberFormat="1" applyFont="1" applyFill="1" applyBorder="1" applyAlignment="1">
      <alignment horizontal="center"/>
    </xf>
    <xf numFmtId="49" fontId="3" fillId="2" borderId="6" xfId="0" applyNumberFormat="1" applyFont="1" applyFill="1" applyBorder="1" applyAlignment="1">
      <alignment horizontal="center"/>
    </xf>
    <xf numFmtId="0" fontId="0" fillId="2" borderId="4" xfId="0" applyFill="1" applyBorder="1" applyAlignment="1"/>
    <xf numFmtId="49" fontId="3" fillId="2" borderId="4" xfId="0" applyNumberFormat="1" applyFont="1" applyFill="1" applyBorder="1" applyAlignment="1">
      <alignment horizontal="right"/>
    </xf>
    <xf numFmtId="49" fontId="3" fillId="2" borderId="7" xfId="0" applyNumberFormat="1" applyFont="1" applyFill="1" applyBorder="1" applyAlignment="1">
      <alignment horizontal="center" wrapText="1"/>
    </xf>
    <xf numFmtId="174" fontId="4" fillId="0" borderId="4" xfId="1" applyNumberFormat="1" applyFont="1" applyBorder="1"/>
    <xf numFmtId="174" fontId="4" fillId="0" borderId="22" xfId="1" applyNumberFormat="1" applyFont="1" applyBorder="1"/>
    <xf numFmtId="49" fontId="0" fillId="2" borderId="0" xfId="0" applyNumberFormat="1" applyFill="1"/>
    <xf numFmtId="174" fontId="1" fillId="2" borderId="0" xfId="1" applyNumberFormat="1" applyFont="1" applyFill="1"/>
    <xf numFmtId="49" fontId="3" fillId="2" borderId="4"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3" fillId="2" borderId="4" xfId="0" applyNumberFormat="1" applyFont="1" applyFill="1" applyBorder="1"/>
    <xf numFmtId="49" fontId="3" fillId="2" borderId="6" xfId="0" applyNumberFormat="1" applyFont="1" applyFill="1" applyBorder="1"/>
    <xf numFmtId="49" fontId="4" fillId="2" borderId="23" xfId="0" applyNumberFormat="1" applyFont="1" applyFill="1" applyBorder="1"/>
    <xf numFmtId="2" fontId="4" fillId="0" borderId="5" xfId="0" applyNumberFormat="1" applyFont="1" applyBorder="1"/>
    <xf numFmtId="174" fontId="10" fillId="0" borderId="5" xfId="1" applyNumberFormat="1" applyFont="1" applyBorder="1"/>
    <xf numFmtId="0" fontId="2" fillId="2" borderId="4" xfId="0" applyFont="1" applyFill="1" applyBorder="1" applyAlignment="1">
      <alignment horizontal="center"/>
    </xf>
    <xf numFmtId="0" fontId="2" fillId="2" borderId="7" xfId="0" applyFont="1" applyFill="1" applyBorder="1" applyAlignment="1">
      <alignment horizontal="center"/>
    </xf>
    <xf numFmtId="0" fontId="2" fillId="2" borderId="6" xfId="0" applyFont="1" applyFill="1" applyBorder="1"/>
    <xf numFmtId="0" fontId="0" fillId="0" borderId="17" xfId="0" applyBorder="1"/>
    <xf numFmtId="174" fontId="10" fillId="0" borderId="17" xfId="1" applyNumberFormat="1" applyFont="1" applyBorder="1"/>
    <xf numFmtId="0" fontId="0" fillId="0" borderId="21" xfId="0" applyBorder="1"/>
    <xf numFmtId="174" fontId="10" fillId="0" borderId="21" xfId="1" applyNumberFormat="1" applyFont="1" applyBorder="1"/>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14" xfId="0" applyFont="1" applyFill="1" applyBorder="1"/>
    <xf numFmtId="49" fontId="4" fillId="2" borderId="2" xfId="0" applyNumberFormat="1" applyFont="1" applyFill="1" applyBorder="1"/>
    <xf numFmtId="49" fontId="4" fillId="2" borderId="17" xfId="0" applyNumberFormat="1" applyFont="1" applyFill="1" applyBorder="1"/>
    <xf numFmtId="174" fontId="3" fillId="2" borderId="0" xfId="1" applyNumberFormat="1" applyFont="1" applyFill="1" applyBorder="1"/>
    <xf numFmtId="0" fontId="2" fillId="0" borderId="24" xfId="0" applyFont="1" applyBorder="1"/>
    <xf numFmtId="0" fontId="11" fillId="0" borderId="25" xfId="0" applyFont="1" applyBorder="1"/>
    <xf numFmtId="174" fontId="11" fillId="0" borderId="5" xfId="1" applyNumberFormat="1" applyFont="1" applyBorder="1"/>
    <xf numFmtId="174" fontId="4" fillId="2" borderId="26" xfId="1" applyNumberFormat="1" applyFont="1" applyFill="1" applyBorder="1"/>
    <xf numFmtId="49" fontId="3" fillId="3" borderId="21" xfId="0" applyNumberFormat="1" applyFont="1" applyFill="1" applyBorder="1" applyAlignment="1">
      <alignment horizontal="center" vertical="center"/>
    </xf>
    <xf numFmtId="49" fontId="4" fillId="0" borderId="19" xfId="0" applyNumberFormat="1" applyFont="1" applyBorder="1"/>
    <xf numFmtId="174" fontId="4" fillId="0" borderId="0" xfId="1" applyNumberFormat="1" applyFont="1" applyBorder="1"/>
    <xf numFmtId="174" fontId="4" fillId="0" borderId="27" xfId="1" applyNumberFormat="1" applyFont="1" applyBorder="1"/>
    <xf numFmtId="49" fontId="4" fillId="2" borderId="27" xfId="0" applyNumberFormat="1" applyFont="1" applyFill="1" applyBorder="1"/>
    <xf numFmtId="49" fontId="4" fillId="2" borderId="28" xfId="0" applyNumberFormat="1" applyFont="1" applyFill="1" applyBorder="1"/>
    <xf numFmtId="49" fontId="4" fillId="2" borderId="29" xfId="0" applyNumberFormat="1" applyFont="1" applyFill="1" applyBorder="1"/>
    <xf numFmtId="49" fontId="4" fillId="2" borderId="26" xfId="0" applyNumberFormat="1" applyFont="1" applyFill="1" applyBorder="1"/>
    <xf numFmtId="174" fontId="4" fillId="0" borderId="21" xfId="1" applyNumberFormat="1" applyFont="1" applyBorder="1" applyAlignment="1"/>
    <xf numFmtId="2" fontId="4" fillId="0" borderId="21" xfId="0" applyNumberFormat="1" applyFont="1" applyBorder="1" applyAlignment="1"/>
    <xf numFmtId="174" fontId="3" fillId="0" borderId="21" xfId="1" applyNumberFormat="1" applyFont="1" applyBorder="1" applyAlignment="1"/>
    <xf numFmtId="49" fontId="3" fillId="2" borderId="19" xfId="0" applyNumberFormat="1" applyFont="1" applyFill="1" applyBorder="1" applyAlignment="1">
      <alignment horizontal="center"/>
    </xf>
    <xf numFmtId="49" fontId="3" fillId="2" borderId="27" xfId="0" applyNumberFormat="1" applyFont="1" applyFill="1" applyBorder="1" applyAlignment="1">
      <alignment horizontal="center"/>
    </xf>
    <xf numFmtId="49" fontId="3" fillId="2" borderId="2" xfId="0" applyNumberFormat="1" applyFont="1" applyFill="1" applyBorder="1" applyAlignment="1"/>
    <xf numFmtId="49" fontId="3" fillId="2" borderId="17" xfId="0" applyNumberFormat="1" applyFont="1" applyFill="1" applyBorder="1" applyAlignment="1"/>
    <xf numFmtId="49" fontId="3" fillId="4" borderId="21" xfId="0" applyNumberFormat="1" applyFont="1" applyFill="1" applyBorder="1" applyAlignment="1"/>
    <xf numFmtId="49" fontId="4" fillId="0" borderId="5" xfId="0" applyNumberFormat="1" applyFont="1" applyBorder="1" applyAlignment="1">
      <alignment horizontal="right"/>
    </xf>
    <xf numFmtId="3" fontId="4" fillId="0" borderId="5" xfId="0" applyNumberFormat="1" applyFont="1" applyBorder="1" applyAlignment="1">
      <alignment horizontal="right"/>
    </xf>
    <xf numFmtId="0" fontId="11" fillId="0" borderId="30" xfId="0" applyFont="1" applyBorder="1"/>
    <xf numFmtId="0" fontId="11" fillId="0" borderId="31" xfId="0" applyFont="1" applyBorder="1"/>
    <xf numFmtId="0" fontId="0" fillId="0" borderId="4" xfId="0" applyBorder="1"/>
    <xf numFmtId="0" fontId="2" fillId="0" borderId="32" xfId="0" applyFont="1" applyBorder="1"/>
    <xf numFmtId="174" fontId="3" fillId="0" borderId="4" xfId="1" applyNumberFormat="1" applyFont="1" applyBorder="1" applyAlignment="1">
      <alignment horizontal="center" wrapText="1"/>
    </xf>
    <xf numFmtId="174" fontId="3" fillId="2" borderId="7" xfId="1" applyNumberFormat="1" applyFont="1" applyFill="1" applyBorder="1" applyAlignment="1">
      <alignment horizontal="center"/>
    </xf>
    <xf numFmtId="174" fontId="3" fillId="0" borderId="6" xfId="1" applyNumberFormat="1" applyFont="1" applyBorder="1" applyAlignment="1">
      <alignment horizontal="center"/>
    </xf>
    <xf numFmtId="174" fontId="3" fillId="2" borderId="4" xfId="1" applyNumberFormat="1" applyFont="1" applyFill="1" applyBorder="1" applyAlignment="1">
      <alignment horizontal="center" wrapText="1"/>
    </xf>
    <xf numFmtId="174" fontId="3" fillId="2" borderId="6" xfId="1" applyNumberFormat="1" applyFont="1" applyFill="1" applyBorder="1" applyAlignment="1">
      <alignment horizontal="center"/>
    </xf>
    <xf numFmtId="174" fontId="3" fillId="2" borderId="7" xfId="1" quotePrefix="1" applyNumberFormat="1" applyFont="1" applyFill="1" applyBorder="1" applyAlignment="1">
      <alignment horizontal="center"/>
    </xf>
    <xf numFmtId="2" fontId="3" fillId="2" borderId="7" xfId="1" applyNumberFormat="1" applyFont="1" applyFill="1" applyBorder="1" applyAlignment="1">
      <alignment horizontal="center"/>
    </xf>
    <xf numFmtId="2" fontId="3" fillId="2" borderId="6" xfId="1" applyNumberFormat="1" applyFont="1" applyFill="1" applyBorder="1" applyAlignment="1">
      <alignment horizontal="center"/>
    </xf>
    <xf numFmtId="0" fontId="2" fillId="0" borderId="33" xfId="0" applyFont="1" applyBorder="1"/>
    <xf numFmtId="0" fontId="11" fillId="0" borderId="34" xfId="0" applyFont="1" applyBorder="1"/>
    <xf numFmtId="174" fontId="11" fillId="0" borderId="30" xfId="1" applyNumberFormat="1" applyFont="1" applyBorder="1"/>
    <xf numFmtId="174" fontId="3" fillId="0" borderId="5" xfId="1" applyNumberFormat="1" applyFont="1" applyBorder="1" applyAlignment="1">
      <alignment horizontal="center"/>
    </xf>
    <xf numFmtId="2" fontId="4" fillId="0" borderId="5" xfId="0" applyNumberFormat="1" applyFont="1" applyBorder="1" applyAlignment="1">
      <alignment horizontal="center"/>
    </xf>
    <xf numFmtId="49" fontId="4" fillId="0" borderId="5" xfId="0" applyNumberFormat="1" applyFont="1" applyBorder="1" applyAlignment="1">
      <alignment horizontal="center"/>
    </xf>
    <xf numFmtId="174" fontId="4" fillId="0" borderId="5" xfId="1" applyNumberFormat="1" applyFont="1" applyBorder="1" applyAlignment="1">
      <alignment horizontal="center"/>
    </xf>
    <xf numFmtId="0" fontId="2" fillId="2" borderId="41" xfId="0" applyFont="1" applyFill="1" applyBorder="1" applyAlignment="1">
      <alignment horizontal="center"/>
    </xf>
    <xf numFmtId="0" fontId="2" fillId="2" borderId="42" xfId="0" applyFont="1" applyFill="1" applyBorder="1" applyAlignment="1">
      <alignment horizontal="center"/>
    </xf>
    <xf numFmtId="0" fontId="2" fillId="2" borderId="43" xfId="0" applyFont="1" applyFill="1" applyBorder="1"/>
    <xf numFmtId="0" fontId="0" fillId="0" borderId="30" xfId="0" applyBorder="1"/>
    <xf numFmtId="174" fontId="3" fillId="0" borderId="5" xfId="1" applyNumberFormat="1" applyFont="1" applyBorder="1" applyAlignment="1">
      <alignment horizontal="center"/>
    </xf>
    <xf numFmtId="49" fontId="3" fillId="2" borderId="18" xfId="0" applyNumberFormat="1" applyFont="1" applyFill="1" applyBorder="1" applyAlignment="1">
      <alignment horizontal="center"/>
    </xf>
    <xf numFmtId="49" fontId="3" fillId="2" borderId="3" xfId="0" applyNumberFormat="1" applyFont="1" applyFill="1" applyBorder="1" applyAlignment="1">
      <alignment horizontal="center"/>
    </xf>
    <xf numFmtId="49" fontId="3" fillId="2" borderId="22" xfId="0" applyNumberFormat="1" applyFont="1" applyFill="1" applyBorder="1" applyAlignment="1">
      <alignment horizontal="center"/>
    </xf>
    <xf numFmtId="49" fontId="3" fillId="2" borderId="19" xfId="0" applyNumberFormat="1" applyFont="1" applyFill="1" applyBorder="1" applyAlignment="1">
      <alignment horizontal="center"/>
    </xf>
    <xf numFmtId="49" fontId="3" fillId="2" borderId="0" xfId="0" applyNumberFormat="1" applyFont="1" applyFill="1" applyBorder="1" applyAlignment="1">
      <alignment horizontal="center"/>
    </xf>
    <xf numFmtId="49" fontId="3" fillId="2" borderId="27" xfId="0" applyNumberFormat="1" applyFont="1" applyFill="1" applyBorder="1" applyAlignment="1">
      <alignment horizontal="center"/>
    </xf>
    <xf numFmtId="49" fontId="3" fillId="2" borderId="20" xfId="0" applyNumberFormat="1" applyFont="1" applyFill="1" applyBorder="1" applyAlignment="1">
      <alignment horizontal="center"/>
    </xf>
    <xf numFmtId="49" fontId="3" fillId="2" borderId="1" xfId="0" applyNumberFormat="1" applyFont="1" applyFill="1" applyBorder="1" applyAlignment="1">
      <alignment horizontal="center"/>
    </xf>
    <xf numFmtId="49" fontId="3" fillId="2" borderId="26" xfId="0" applyNumberFormat="1" applyFont="1" applyFill="1" applyBorder="1" applyAlignment="1">
      <alignment horizontal="center"/>
    </xf>
    <xf numFmtId="174" fontId="3" fillId="0" borderId="2" xfId="1" applyNumberFormat="1" applyFont="1" applyBorder="1" applyAlignment="1">
      <alignment horizontal="center"/>
    </xf>
    <xf numFmtId="174" fontId="3" fillId="0" borderId="17" xfId="1" applyNumberFormat="1" applyFont="1" applyBorder="1" applyAlignment="1">
      <alignment horizontal="center"/>
    </xf>
    <xf numFmtId="174" fontId="3" fillId="0" borderId="21" xfId="1" applyNumberFormat="1" applyFont="1" applyBorder="1" applyAlignment="1">
      <alignment horizontal="center"/>
    </xf>
    <xf numFmtId="2" fontId="3" fillId="0" borderId="4" xfId="1" applyNumberFormat="1" applyFont="1" applyBorder="1" applyAlignment="1">
      <alignment horizontal="center" wrapText="1"/>
    </xf>
    <xf numFmtId="2" fontId="3" fillId="0" borderId="7" xfId="1" applyNumberFormat="1" applyFont="1" applyBorder="1" applyAlignment="1">
      <alignment horizontal="center" wrapText="1"/>
    </xf>
    <xf numFmtId="2" fontId="3" fillId="0" borderId="21" xfId="1" applyNumberFormat="1" applyFont="1" applyBorder="1" applyAlignment="1">
      <alignment horizontal="center"/>
    </xf>
    <xf numFmtId="2" fontId="3" fillId="0" borderId="17" xfId="1" applyNumberFormat="1" applyFont="1" applyBorder="1" applyAlignment="1">
      <alignment horizontal="center"/>
    </xf>
    <xf numFmtId="49" fontId="3" fillId="0" borderId="5" xfId="0" applyNumberFormat="1" applyFont="1" applyBorder="1" applyAlignment="1">
      <alignment horizontal="center"/>
    </xf>
    <xf numFmtId="49" fontId="3" fillId="2" borderId="4" xfId="0" applyNumberFormat="1" applyFont="1" applyFill="1" applyBorder="1" applyAlignment="1">
      <alignment horizontal="center" wrapText="1"/>
    </xf>
    <xf numFmtId="49" fontId="3" fillId="2" borderId="7" xfId="0" applyNumberFormat="1" applyFont="1" applyFill="1" applyBorder="1" applyAlignment="1">
      <alignment horizontal="center" wrapText="1"/>
    </xf>
    <xf numFmtId="49" fontId="3" fillId="5" borderId="21" xfId="0" applyNumberFormat="1" applyFont="1" applyFill="1" applyBorder="1" applyAlignment="1">
      <alignment horizontal="center"/>
    </xf>
    <xf numFmtId="49" fontId="3" fillId="5" borderId="2" xfId="0" applyNumberFormat="1" applyFont="1" applyFill="1" applyBorder="1" applyAlignment="1">
      <alignment horizontal="center"/>
    </xf>
    <xf numFmtId="49" fontId="3" fillId="5" borderId="17" xfId="0" applyNumberFormat="1" applyFont="1" applyFill="1" applyBorder="1" applyAlignment="1">
      <alignment horizontal="center"/>
    </xf>
    <xf numFmtId="49" fontId="3" fillId="6" borderId="21" xfId="0" applyNumberFormat="1" applyFont="1" applyFill="1" applyBorder="1" applyAlignment="1">
      <alignment horizontal="center"/>
    </xf>
    <xf numFmtId="49" fontId="3" fillId="6" borderId="2" xfId="0" applyNumberFormat="1" applyFont="1" applyFill="1" applyBorder="1" applyAlignment="1">
      <alignment horizontal="center"/>
    </xf>
    <xf numFmtId="49" fontId="3" fillId="6" borderId="17" xfId="0" applyNumberFormat="1" applyFont="1" applyFill="1" applyBorder="1" applyAlignment="1">
      <alignment horizontal="center"/>
    </xf>
    <xf numFmtId="49" fontId="3" fillId="3" borderId="4" xfId="0" applyNumberFormat="1" applyFont="1" applyFill="1" applyBorder="1" applyAlignment="1">
      <alignment horizontal="center" vertical="center"/>
    </xf>
    <xf numFmtId="49" fontId="3" fillId="3" borderId="6" xfId="0" applyNumberFormat="1" applyFont="1" applyFill="1" applyBorder="1" applyAlignment="1">
      <alignment horizontal="center" vertical="center"/>
    </xf>
    <xf numFmtId="49" fontId="3" fillId="4" borderId="20" xfId="0" applyNumberFormat="1" applyFont="1" applyFill="1" applyBorder="1" applyAlignment="1">
      <alignment horizontal="left"/>
    </xf>
    <xf numFmtId="49" fontId="3" fillId="4" borderId="1" xfId="0" applyNumberFormat="1" applyFont="1" applyFill="1" applyBorder="1" applyAlignment="1">
      <alignment horizontal="left"/>
    </xf>
    <xf numFmtId="49" fontId="3" fillId="4" borderId="26" xfId="0" applyNumberFormat="1" applyFont="1" applyFill="1" applyBorder="1" applyAlignment="1">
      <alignment horizontal="left"/>
    </xf>
    <xf numFmtId="49" fontId="3" fillId="4" borderId="21" xfId="0" applyNumberFormat="1" applyFont="1" applyFill="1" applyBorder="1" applyAlignment="1">
      <alignment horizontal="left"/>
    </xf>
    <xf numFmtId="49" fontId="3" fillId="4" borderId="2" xfId="0" applyNumberFormat="1" applyFont="1" applyFill="1" applyBorder="1" applyAlignment="1">
      <alignment horizontal="left"/>
    </xf>
    <xf numFmtId="49" fontId="3" fillId="4" borderId="17" xfId="0" applyNumberFormat="1" applyFont="1" applyFill="1" applyBorder="1" applyAlignment="1">
      <alignment horizontal="left"/>
    </xf>
    <xf numFmtId="49" fontId="3" fillId="2" borderId="0" xfId="0" applyNumberFormat="1" applyFont="1" applyFill="1" applyAlignment="1">
      <alignment horizontal="center"/>
    </xf>
    <xf numFmtId="0" fontId="9" fillId="0" borderId="0" xfId="0" applyFont="1" applyAlignment="1">
      <alignment horizontal="left" wrapText="1"/>
    </xf>
    <xf numFmtId="0" fontId="9" fillId="0" borderId="0" xfId="0" applyFont="1" applyAlignment="1">
      <alignment horizontal="left"/>
    </xf>
    <xf numFmtId="49" fontId="3" fillId="0" borderId="0" xfId="0" applyNumberFormat="1" applyFont="1" applyAlignment="1">
      <alignment horizontal="left"/>
    </xf>
    <xf numFmtId="49" fontId="3" fillId="0" borderId="4" xfId="0" applyNumberFormat="1" applyFont="1" applyBorder="1" applyAlignment="1">
      <alignment horizontal="left" vertical="top"/>
    </xf>
    <xf numFmtId="49" fontId="4" fillId="0" borderId="6" xfId="0" applyNumberFormat="1" applyFont="1" applyBorder="1" applyAlignment="1">
      <alignment horizontal="left" vertical="top"/>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15" xfId="0" applyBorder="1" applyAlignment="1">
      <alignment horizontal="left"/>
    </xf>
    <xf numFmtId="0" fontId="0" fillId="0" borderId="5" xfId="0" applyBorder="1" applyAlignment="1">
      <alignment horizontal="left"/>
    </xf>
    <xf numFmtId="0" fontId="0" fillId="0" borderId="15" xfId="0" applyFill="1" applyBorder="1" applyAlignment="1">
      <alignment horizontal="left"/>
    </xf>
    <xf numFmtId="0" fontId="0" fillId="0" borderId="5" xfId="0" applyFill="1" applyBorder="1" applyAlignment="1">
      <alignment horizontal="left"/>
    </xf>
    <xf numFmtId="0" fontId="2" fillId="0" borderId="0" xfId="0" applyFont="1" applyAlignment="1">
      <alignment horizontal="left"/>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2" borderId="0" xfId="0" applyFont="1" applyFill="1" applyAlignment="1"/>
    <xf numFmtId="0" fontId="0" fillId="0" borderId="40" xfId="0" applyBorder="1" applyAlignment="1">
      <alignment horizontal="left"/>
    </xf>
    <xf numFmtId="0" fontId="0" fillId="0" borderId="17" xfId="0" applyBorder="1" applyAlignment="1">
      <alignment horizontal="left"/>
    </xf>
    <xf numFmtId="0" fontId="2" fillId="0" borderId="15" xfId="0" applyFont="1" applyBorder="1" applyAlignment="1">
      <alignment horizontal="left"/>
    </xf>
    <xf numFmtId="0" fontId="2" fillId="0" borderId="5" xfId="0" applyFont="1" applyBorder="1" applyAlignment="1">
      <alignment horizontal="left"/>
    </xf>
    <xf numFmtId="0" fontId="2" fillId="0" borderId="39" xfId="0" applyFont="1" applyBorder="1" applyAlignment="1">
      <alignment horizontal="left"/>
    </xf>
    <xf numFmtId="0" fontId="2" fillId="0" borderId="30" xfId="0" applyFont="1" applyBorder="1" applyAlignment="1">
      <alignment horizontal="left"/>
    </xf>
    <xf numFmtId="0" fontId="2" fillId="0" borderId="0" xfId="0" applyFont="1" applyAlignment="1"/>
    <xf numFmtId="0" fontId="2" fillId="2" borderId="15" xfId="0" applyFont="1" applyFill="1" applyBorder="1" applyAlignment="1">
      <alignment horizontal="left"/>
    </xf>
    <xf numFmtId="0" fontId="2" fillId="2" borderId="5" xfId="0" applyFont="1" applyFill="1" applyBorder="1" applyAlignment="1">
      <alignment horizontal="left"/>
    </xf>
    <xf numFmtId="4" fontId="0" fillId="0" borderId="5" xfId="0" applyNumberFormat="1" applyBorder="1"/>
    <xf numFmtId="4" fontId="0" fillId="0" borderId="16" xfId="0" applyNumberFormat="1" applyBorder="1"/>
    <xf numFmtId="4" fontId="0" fillId="0" borderId="6" xfId="0" applyNumberFormat="1" applyBorder="1"/>
    <xf numFmtId="4" fontId="0" fillId="0" borderId="14" xfId="0" applyNumberFormat="1" applyBorder="1"/>
    <xf numFmtId="4" fontId="11" fillId="0" borderId="5" xfId="0" applyNumberFormat="1" applyFont="1" applyBorder="1"/>
    <xf numFmtId="4" fontId="11" fillId="0" borderId="16" xfId="0" applyNumberFormat="1" applyFont="1" applyBorder="1"/>
    <xf numFmtId="4" fontId="11" fillId="0" borderId="30" xfId="0" applyNumberFormat="1" applyFont="1" applyBorder="1"/>
    <xf numFmtId="4" fontId="11" fillId="0" borderId="31" xfId="0" applyNumberFormat="1" applyFont="1" applyBorder="1"/>
    <xf numFmtId="4" fontId="11" fillId="0" borderId="35" xfId="0" applyNumberFormat="1" applyFont="1" applyBorder="1"/>
    <xf numFmtId="3" fontId="0" fillId="0" borderId="26" xfId="0" applyNumberFormat="1" applyBorder="1"/>
    <xf numFmtId="3" fontId="0" fillId="0" borderId="6" xfId="0" applyNumberFormat="1" applyBorder="1"/>
    <xf numFmtId="3" fontId="0" fillId="0" borderId="17" xfId="0" applyNumberFormat="1" applyBorder="1"/>
    <xf numFmtId="3" fontId="0" fillId="0" borderId="5" xfId="0" applyNumberFormat="1" applyBorder="1"/>
    <xf numFmtId="3" fontId="11" fillId="0" borderId="5" xfId="0" applyNumberFormat="1" applyFont="1" applyBorder="1"/>
    <xf numFmtId="3" fontId="11" fillId="0" borderId="30" xfId="0" applyNumberFormat="1" applyFont="1" applyBorder="1"/>
    <xf numFmtId="3" fontId="11" fillId="0" borderId="35" xfId="0" applyNumberFormat="1" applyFont="1" applyBorder="1"/>
    <xf numFmtId="3" fontId="0" fillId="0" borderId="16" xfId="0" applyNumberFormat="1" applyBorder="1"/>
    <xf numFmtId="3" fontId="0" fillId="0" borderId="30" xfId="0" applyNumberFormat="1" applyBorder="1"/>
    <xf numFmtId="3" fontId="0" fillId="0" borderId="31" xfId="0" applyNumberFormat="1" applyBorder="1"/>
    <xf numFmtId="0" fontId="0" fillId="0" borderId="5" xfId="0" applyBorder="1" applyAlignment="1"/>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1:H50"/>
  <sheetViews>
    <sheetView topLeftCell="A19" workbookViewId="0">
      <selection activeCell="E39" sqref="E39"/>
    </sheetView>
  </sheetViews>
  <sheetFormatPr defaultRowHeight="15"/>
  <cols>
    <col min="1" max="1" width="9.140625" style="1"/>
    <col min="2" max="2" width="45.7109375" style="1" customWidth="1"/>
    <col min="3" max="4" width="0" style="1" hidden="1" customWidth="1"/>
    <col min="5" max="5" width="19" style="13" customWidth="1"/>
    <col min="6" max="6" width="18" style="13" customWidth="1"/>
    <col min="7" max="7" width="18.85546875" style="13" customWidth="1"/>
    <col min="8" max="8" width="18.140625" style="13" customWidth="1"/>
    <col min="9" max="16384" width="9.140625" style="1"/>
  </cols>
  <sheetData>
    <row r="1" spans="2:8" ht="15.75">
      <c r="B1" s="173" t="s">
        <v>39</v>
      </c>
      <c r="C1" s="174"/>
      <c r="D1" s="174"/>
      <c r="E1" s="174"/>
      <c r="F1" s="174"/>
      <c r="G1" s="174"/>
      <c r="H1" s="175"/>
    </row>
    <row r="2" spans="2:8" ht="15.75">
      <c r="B2" s="176" t="s">
        <v>0</v>
      </c>
      <c r="C2" s="177"/>
      <c r="D2" s="177"/>
      <c r="E2" s="177"/>
      <c r="F2" s="177"/>
      <c r="G2" s="177"/>
      <c r="H2" s="178"/>
    </row>
    <row r="3" spans="2:8" ht="15.75">
      <c r="B3" s="176" t="s">
        <v>297</v>
      </c>
      <c r="C3" s="177"/>
      <c r="D3" s="177"/>
      <c r="E3" s="177"/>
      <c r="F3" s="177"/>
      <c r="G3" s="177"/>
      <c r="H3" s="178"/>
    </row>
    <row r="4" spans="2:8" ht="15.75">
      <c r="B4" s="179"/>
      <c r="C4" s="180"/>
      <c r="D4" s="180"/>
      <c r="E4" s="180"/>
      <c r="F4" s="180"/>
      <c r="G4" s="180"/>
      <c r="H4" s="181"/>
    </row>
    <row r="5" spans="2:8" ht="15.75">
      <c r="B5" s="72"/>
      <c r="C5" s="8"/>
      <c r="D5" s="8"/>
      <c r="E5" s="172" t="s">
        <v>34</v>
      </c>
      <c r="F5" s="172"/>
      <c r="G5" s="172" t="s">
        <v>45</v>
      </c>
      <c r="H5" s="172"/>
    </row>
    <row r="6" spans="2:8" ht="15.75">
      <c r="B6" s="73" t="s">
        <v>1</v>
      </c>
      <c r="C6" s="3"/>
      <c r="D6" s="3"/>
      <c r="E6" s="153" t="s">
        <v>336</v>
      </c>
      <c r="F6" s="156" t="s">
        <v>334</v>
      </c>
      <c r="G6" s="156" t="s">
        <v>336</v>
      </c>
      <c r="H6" s="156" t="s">
        <v>334</v>
      </c>
    </row>
    <row r="7" spans="2:8" ht="15.75">
      <c r="B7" s="73"/>
      <c r="C7" s="3"/>
      <c r="D7" s="3"/>
      <c r="E7" s="154" t="s">
        <v>36</v>
      </c>
      <c r="F7" s="154" t="s">
        <v>36</v>
      </c>
      <c r="G7" s="154" t="s">
        <v>36</v>
      </c>
      <c r="H7" s="154" t="s">
        <v>36</v>
      </c>
    </row>
    <row r="8" spans="2:8" ht="15.75">
      <c r="B8" s="71"/>
      <c r="C8" s="3"/>
      <c r="D8" s="3"/>
      <c r="E8" s="154" t="s">
        <v>298</v>
      </c>
      <c r="F8" s="154" t="s">
        <v>229</v>
      </c>
      <c r="G8" s="154" t="str">
        <f>+E8</f>
        <v>01.04.2014</v>
      </c>
      <c r="H8" s="158" t="str">
        <f>+F8</f>
        <v>01.04.2013</v>
      </c>
    </row>
    <row r="9" spans="2:8" ht="15.75">
      <c r="B9" s="71"/>
      <c r="C9" s="3"/>
      <c r="D9" s="3"/>
      <c r="E9" s="154" t="s">
        <v>37</v>
      </c>
      <c r="F9" s="154" t="s">
        <v>37</v>
      </c>
      <c r="G9" s="154" t="s">
        <v>37</v>
      </c>
      <c r="H9" s="154" t="s">
        <v>37</v>
      </c>
    </row>
    <row r="10" spans="2:8" ht="15.75">
      <c r="B10" s="71"/>
      <c r="C10" s="3"/>
      <c r="D10" s="3"/>
      <c r="E10" s="97" t="s">
        <v>299</v>
      </c>
      <c r="F10" s="97" t="s">
        <v>235</v>
      </c>
      <c r="G10" s="97" t="s">
        <v>299</v>
      </c>
      <c r="H10" s="97" t="s">
        <v>235</v>
      </c>
    </row>
    <row r="11" spans="2:8" ht="15.75">
      <c r="B11" s="74"/>
      <c r="C11" s="5"/>
      <c r="D11" s="5"/>
      <c r="E11" s="155" t="s">
        <v>185</v>
      </c>
      <c r="F11" s="157" t="s">
        <v>185</v>
      </c>
      <c r="G11" s="157" t="s">
        <v>186</v>
      </c>
      <c r="H11" s="157" t="s">
        <v>186</v>
      </c>
    </row>
    <row r="12" spans="2:8" ht="15.75">
      <c r="B12" s="39" t="s">
        <v>2</v>
      </c>
      <c r="C12" s="3"/>
      <c r="D12" s="3"/>
      <c r="E12" s="41">
        <v>1364764</v>
      </c>
      <c r="F12" s="41">
        <v>1284216</v>
      </c>
      <c r="G12" s="41">
        <v>239383344</v>
      </c>
      <c r="H12" s="41">
        <v>226837339</v>
      </c>
    </row>
    <row r="13" spans="2:8" ht="15.75">
      <c r="B13" s="39" t="s">
        <v>3</v>
      </c>
      <c r="C13" s="5"/>
      <c r="D13" s="5"/>
      <c r="E13" s="41">
        <v>350392</v>
      </c>
      <c r="F13" s="41">
        <v>313474</v>
      </c>
      <c r="G13" s="41">
        <v>185543759</v>
      </c>
      <c r="H13" s="41">
        <v>171069153</v>
      </c>
    </row>
    <row r="14" spans="2:8" s="14" customFormat="1" ht="15.75">
      <c r="B14" s="38" t="s">
        <v>4</v>
      </c>
      <c r="C14" s="2"/>
      <c r="D14" s="2"/>
      <c r="E14" s="42">
        <f>+E12-E13</f>
        <v>1014372</v>
      </c>
      <c r="F14" s="42">
        <f>+F12-F13</f>
        <v>970742</v>
      </c>
      <c r="G14" s="42">
        <f>+G12-G13</f>
        <v>53839585</v>
      </c>
      <c r="H14" s="42">
        <f>+H12-H13</f>
        <v>55768186</v>
      </c>
    </row>
    <row r="15" spans="2:8" ht="15.75">
      <c r="B15" s="39" t="s">
        <v>5</v>
      </c>
      <c r="C15" s="3"/>
      <c r="D15" s="3"/>
      <c r="E15" s="41">
        <v>95555</v>
      </c>
      <c r="F15" s="41">
        <v>105229</v>
      </c>
      <c r="G15" s="41">
        <v>10019299</v>
      </c>
      <c r="H15" s="41">
        <v>9290656</v>
      </c>
    </row>
    <row r="16" spans="2:8" ht="15.75">
      <c r="B16" s="39" t="s">
        <v>6</v>
      </c>
      <c r="C16" s="5"/>
      <c r="D16" s="5"/>
      <c r="E16" s="41">
        <v>11484</v>
      </c>
      <c r="F16" s="41">
        <v>8270</v>
      </c>
      <c r="G16" s="69">
        <v>0</v>
      </c>
      <c r="H16" s="41"/>
    </row>
    <row r="17" spans="2:8" s="14" customFormat="1" ht="15.75">
      <c r="B17" s="38" t="s">
        <v>7</v>
      </c>
      <c r="C17" s="2"/>
      <c r="D17" s="2"/>
      <c r="E17" s="42">
        <f>+E15-E16</f>
        <v>84071</v>
      </c>
      <c r="F17" s="42">
        <f>+F15-F16</f>
        <v>96959</v>
      </c>
      <c r="G17" s="42">
        <f>+G15-G16</f>
        <v>10019299</v>
      </c>
      <c r="H17" s="42">
        <f>+H15-H16</f>
        <v>9290656</v>
      </c>
    </row>
    <row r="18" spans="2:8" ht="15.75">
      <c r="B18" s="39" t="s">
        <v>8</v>
      </c>
      <c r="C18" s="3"/>
      <c r="D18" s="3"/>
      <c r="E18" s="41">
        <v>21444</v>
      </c>
      <c r="F18" s="41">
        <v>8658</v>
      </c>
      <c r="G18" s="41">
        <v>2828091</v>
      </c>
      <c r="H18" s="41">
        <v>3842905</v>
      </c>
    </row>
    <row r="19" spans="2:8" ht="15.75">
      <c r="B19" s="39" t="s">
        <v>9</v>
      </c>
      <c r="C19" s="3"/>
      <c r="D19" s="3"/>
      <c r="E19" s="41">
        <v>0</v>
      </c>
      <c r="F19" s="41">
        <v>0</v>
      </c>
      <c r="G19" s="41">
        <v>0</v>
      </c>
      <c r="H19" s="41">
        <v>0</v>
      </c>
    </row>
    <row r="20" spans="2:8" ht="15.75">
      <c r="B20" s="39" t="s">
        <v>10</v>
      </c>
      <c r="C20" s="3"/>
      <c r="D20" s="3"/>
      <c r="E20" s="41">
        <v>0</v>
      </c>
      <c r="F20" s="41">
        <v>0</v>
      </c>
      <c r="G20" s="41">
        <v>0</v>
      </c>
      <c r="H20" s="41">
        <v>0</v>
      </c>
    </row>
    <row r="21" spans="2:8" ht="15.75">
      <c r="B21" s="39" t="s">
        <v>64</v>
      </c>
      <c r="C21" s="3"/>
      <c r="D21" s="3"/>
      <c r="E21" s="41">
        <v>0</v>
      </c>
      <c r="F21" s="41">
        <v>0</v>
      </c>
      <c r="G21" s="41">
        <v>0</v>
      </c>
      <c r="H21" s="41">
        <v>0</v>
      </c>
    </row>
    <row r="22" spans="2:8" ht="15.75">
      <c r="B22" s="39" t="s">
        <v>9</v>
      </c>
      <c r="C22" s="3"/>
      <c r="D22" s="3"/>
      <c r="E22" s="41">
        <v>0</v>
      </c>
      <c r="F22" s="41">
        <v>0</v>
      </c>
      <c r="G22" s="41">
        <v>0</v>
      </c>
      <c r="H22" s="41">
        <v>0</v>
      </c>
    </row>
    <row r="23" spans="2:8" ht="15.75">
      <c r="B23" s="39" t="s">
        <v>11</v>
      </c>
      <c r="C23" s="3"/>
      <c r="D23" s="3"/>
      <c r="E23" s="41">
        <v>0</v>
      </c>
      <c r="F23" s="41">
        <v>0</v>
      </c>
      <c r="G23" s="41">
        <v>0</v>
      </c>
      <c r="H23" s="41">
        <v>0</v>
      </c>
    </row>
    <row r="24" spans="2:8" ht="15.75">
      <c r="B24" s="39" t="s">
        <v>328</v>
      </c>
      <c r="C24" s="5"/>
      <c r="D24" s="5"/>
      <c r="E24" s="41">
        <v>29358</v>
      </c>
      <c r="F24" s="41">
        <v>46205</v>
      </c>
      <c r="G24" s="41">
        <v>8538577</v>
      </c>
      <c r="H24" s="41">
        <v>8559878</v>
      </c>
    </row>
    <row r="25" spans="2:8" s="14" customFormat="1" ht="15.75">
      <c r="B25" s="38" t="s">
        <v>12</v>
      </c>
      <c r="C25" s="2"/>
      <c r="D25" s="2"/>
      <c r="E25" s="42">
        <f>+E14+E17+E18+E19+E20+E21+E22+E23+E24</f>
        <v>1149245</v>
      </c>
      <c r="F25" s="42">
        <f>+F14+F17+F18+F19+F20+F21+F22+F23+F24</f>
        <v>1122564</v>
      </c>
      <c r="G25" s="42">
        <f>+G14+G17+G18+G19+G20+G21+G22+G23+G24</f>
        <v>75225552</v>
      </c>
      <c r="H25" s="42">
        <f>+H14+H17+H18+H19+H20+H21+H22+H23+H24</f>
        <v>77461625</v>
      </c>
    </row>
    <row r="26" spans="2:8" ht="15.75">
      <c r="B26" s="39" t="s">
        <v>13</v>
      </c>
      <c r="C26" s="3"/>
      <c r="D26" s="3"/>
      <c r="E26" s="41">
        <f>SUM(E27:E29)</f>
        <v>13489</v>
      </c>
      <c r="F26" s="41">
        <f>SUM(F27:F29)</f>
        <v>100710</v>
      </c>
      <c r="G26" s="41">
        <f>SUM(G27:G29)</f>
        <v>32109111</v>
      </c>
      <c r="H26" s="41">
        <f>SUM(H27:H29)</f>
        <v>31542038</v>
      </c>
    </row>
    <row r="27" spans="2:8" ht="15.75">
      <c r="B27" s="39" t="s">
        <v>14</v>
      </c>
      <c r="C27" s="3"/>
      <c r="D27" s="3"/>
      <c r="E27" s="41"/>
      <c r="F27" s="41"/>
      <c r="G27" s="41">
        <v>0</v>
      </c>
      <c r="H27" s="41">
        <v>0</v>
      </c>
    </row>
    <row r="28" spans="2:8" ht="15.75">
      <c r="B28" s="39" t="s">
        <v>15</v>
      </c>
      <c r="C28" s="3"/>
      <c r="D28" s="3"/>
      <c r="E28" s="41">
        <v>0</v>
      </c>
      <c r="F28" s="41"/>
      <c r="G28" s="41">
        <v>0</v>
      </c>
      <c r="H28" s="41">
        <v>0</v>
      </c>
    </row>
    <row r="29" spans="2:8" ht="15.75">
      <c r="B29" s="39" t="s">
        <v>16</v>
      </c>
      <c r="C29" s="5"/>
      <c r="D29" s="5"/>
      <c r="E29" s="41">
        <v>13489</v>
      </c>
      <c r="F29" s="41">
        <v>100710</v>
      </c>
      <c r="G29" s="41">
        <v>32109111</v>
      </c>
      <c r="H29" s="41">
        <v>31542038</v>
      </c>
    </row>
    <row r="30" spans="2:8" s="14" customFormat="1" ht="15.75">
      <c r="B30" s="38" t="s">
        <v>17</v>
      </c>
      <c r="C30" s="2"/>
      <c r="D30" s="2"/>
      <c r="E30" s="42">
        <f>+E25+E26</f>
        <v>1162734</v>
      </c>
      <c r="F30" s="42">
        <f>+F25-F26</f>
        <v>1021854</v>
      </c>
      <c r="G30" s="42">
        <f>+G25-G26</f>
        <v>43116441</v>
      </c>
      <c r="H30" s="42">
        <f>+H25-H26</f>
        <v>45919587</v>
      </c>
    </row>
    <row r="31" spans="2:8" ht="15.75">
      <c r="B31" s="39" t="s">
        <v>18</v>
      </c>
      <c r="C31" s="3"/>
      <c r="D31" s="3"/>
      <c r="E31" s="41">
        <v>56888</v>
      </c>
      <c r="F31" s="41">
        <v>50475</v>
      </c>
      <c r="G31" s="41">
        <v>25978697</v>
      </c>
      <c r="H31" s="41">
        <v>22700548</v>
      </c>
    </row>
    <row r="32" spans="2:8" ht="15.75">
      <c r="B32" s="39" t="s">
        <v>19</v>
      </c>
      <c r="C32" s="3"/>
      <c r="D32" s="3"/>
      <c r="E32" s="41">
        <v>107437</v>
      </c>
      <c r="F32" s="41">
        <v>93063</v>
      </c>
      <c r="G32" s="41">
        <v>9579007</v>
      </c>
      <c r="H32" s="41">
        <v>8684987</v>
      </c>
    </row>
    <row r="33" spans="2:8" ht="15.75">
      <c r="B33" s="39" t="s">
        <v>20</v>
      </c>
      <c r="C33" s="5"/>
      <c r="D33" s="5"/>
      <c r="E33" s="41">
        <v>38011</v>
      </c>
      <c r="F33" s="41">
        <v>5579</v>
      </c>
      <c r="G33" s="41">
        <f>516682+5927749</f>
        <v>6444431</v>
      </c>
      <c r="H33" s="41">
        <v>6103646</v>
      </c>
    </row>
    <row r="34" spans="2:8" s="14" customFormat="1" ht="15.75">
      <c r="B34" s="38" t="s">
        <v>21</v>
      </c>
      <c r="C34" s="2"/>
      <c r="D34" s="2"/>
      <c r="E34" s="42">
        <f>+E30-E31-E32-E33</f>
        <v>960398</v>
      </c>
      <c r="F34" s="42">
        <f>+F30-F31-F32-F33</f>
        <v>872737</v>
      </c>
      <c r="G34" s="42">
        <f>+G30-G31-G32-G33</f>
        <v>1114306</v>
      </c>
      <c r="H34" s="42">
        <f>+H30-H31-H32-H33</f>
        <v>8430406</v>
      </c>
    </row>
    <row r="35" spans="2:8" s="14" customFormat="1" ht="15.75">
      <c r="B35" s="38" t="s">
        <v>22</v>
      </c>
      <c r="C35" s="2"/>
      <c r="D35" s="2"/>
      <c r="E35" s="42"/>
      <c r="F35" s="42"/>
      <c r="G35" s="42"/>
      <c r="H35" s="42"/>
    </row>
    <row r="36" spans="2:8" ht="15.75">
      <c r="B36" s="39" t="s">
        <v>25</v>
      </c>
      <c r="C36" s="5"/>
      <c r="D36" s="5"/>
      <c r="E36" s="41">
        <v>108190</v>
      </c>
      <c r="F36" s="41">
        <v>71534</v>
      </c>
      <c r="G36" s="41">
        <v>0</v>
      </c>
      <c r="H36" s="41">
        <v>0</v>
      </c>
    </row>
    <row r="37" spans="2:8" s="14" customFormat="1" ht="15.75">
      <c r="B37" s="38" t="s">
        <v>26</v>
      </c>
      <c r="C37" s="2"/>
      <c r="D37" s="2"/>
      <c r="E37" s="42">
        <f>+E34-E36</f>
        <v>852208</v>
      </c>
      <c r="F37" s="42">
        <f>+F34-F36</f>
        <v>801203</v>
      </c>
      <c r="G37" s="42">
        <f>+G34-G36</f>
        <v>1114306</v>
      </c>
      <c r="H37" s="42">
        <f>+H34-H36</f>
        <v>8430406</v>
      </c>
    </row>
    <row r="38" spans="2:8" s="14" customFormat="1" ht="15.75">
      <c r="B38" s="38" t="s">
        <v>22</v>
      </c>
      <c r="C38" s="2"/>
      <c r="D38" s="2"/>
      <c r="E38" s="42"/>
      <c r="F38" s="42"/>
      <c r="G38" s="42"/>
      <c r="H38" s="42"/>
    </row>
    <row r="39" spans="2:8" ht="15.75">
      <c r="B39" s="39" t="s">
        <v>23</v>
      </c>
      <c r="C39" s="3"/>
      <c r="D39" s="3"/>
      <c r="E39" s="41"/>
      <c r="F39" s="41"/>
      <c r="G39" s="46">
        <v>0</v>
      </c>
      <c r="H39" s="46">
        <v>0</v>
      </c>
    </row>
    <row r="40" spans="2:8" ht="15.75">
      <c r="B40" s="39" t="s">
        <v>24</v>
      </c>
      <c r="C40" s="5"/>
      <c r="D40" s="5"/>
      <c r="E40" s="41"/>
      <c r="F40" s="41"/>
      <c r="G40" s="46">
        <v>0</v>
      </c>
      <c r="H40" s="46">
        <v>0</v>
      </c>
    </row>
    <row r="41" spans="2:8" s="14" customFormat="1" ht="15.75">
      <c r="B41" s="38" t="s">
        <v>27</v>
      </c>
      <c r="C41" s="2"/>
      <c r="D41" s="2"/>
      <c r="E41" s="42">
        <f>+E37+E39</f>
        <v>852208</v>
      </c>
      <c r="F41" s="42">
        <f>+F37+F39</f>
        <v>801203</v>
      </c>
      <c r="G41" s="42">
        <f>+G37+G39</f>
        <v>1114306</v>
      </c>
      <c r="H41" s="42">
        <f>+H37+H39</f>
        <v>8430406</v>
      </c>
    </row>
    <row r="42" spans="2:8" ht="15.75">
      <c r="B42" s="39" t="s">
        <v>28</v>
      </c>
      <c r="C42" s="5"/>
      <c r="D42" s="5"/>
      <c r="E42" s="41">
        <v>122589</v>
      </c>
      <c r="F42" s="41">
        <v>101138</v>
      </c>
      <c r="G42" s="41">
        <v>5657557</v>
      </c>
      <c r="H42" s="41">
        <v>2412991</v>
      </c>
    </row>
    <row r="43" spans="2:8" s="14" customFormat="1" ht="15.75">
      <c r="B43" s="38" t="s">
        <v>29</v>
      </c>
      <c r="C43" s="6"/>
      <c r="D43" s="6"/>
      <c r="E43" s="42">
        <f>+E41-E42</f>
        <v>729619</v>
      </c>
      <c r="F43" s="42">
        <f>+F41-F42</f>
        <v>700065</v>
      </c>
      <c r="G43" s="42">
        <f>+G41-G42</f>
        <v>-4543251</v>
      </c>
      <c r="H43" s="42">
        <f>+H41-H42</f>
        <v>6017415</v>
      </c>
    </row>
    <row r="44" spans="2:8" s="14" customFormat="1" ht="15.75">
      <c r="B44" s="38" t="s">
        <v>30</v>
      </c>
      <c r="C44" s="2"/>
      <c r="D44" s="2"/>
      <c r="E44" s="42"/>
      <c r="F44" s="42"/>
      <c r="G44" s="42"/>
      <c r="H44" s="42"/>
    </row>
    <row r="45" spans="2:8" ht="15.75">
      <c r="B45" s="39" t="s">
        <v>333</v>
      </c>
      <c r="C45" s="3"/>
      <c r="D45" s="3"/>
      <c r="E45" s="41"/>
      <c r="F45" s="41"/>
      <c r="G45" s="41">
        <v>-4543251</v>
      </c>
      <c r="H45" s="41">
        <v>6017415</v>
      </c>
    </row>
    <row r="46" spans="2:8" ht="15.75">
      <c r="B46" s="39" t="s">
        <v>32</v>
      </c>
      <c r="C46" s="3"/>
      <c r="D46" s="3"/>
      <c r="E46" s="41"/>
      <c r="F46" s="41"/>
      <c r="G46" s="41">
        <v>0</v>
      </c>
      <c r="H46" s="41">
        <v>0</v>
      </c>
    </row>
    <row r="47" spans="2:8" ht="15.75">
      <c r="B47" s="39"/>
      <c r="C47" s="7"/>
      <c r="D47" s="7"/>
      <c r="E47" s="41"/>
      <c r="F47" s="41"/>
      <c r="G47" s="41"/>
      <c r="H47" s="41"/>
    </row>
    <row r="48" spans="2:8" s="14" customFormat="1" ht="15.75">
      <c r="B48" s="38" t="s">
        <v>332</v>
      </c>
      <c r="C48" s="2"/>
      <c r="D48" s="2"/>
      <c r="E48" s="42"/>
      <c r="F48" s="42"/>
      <c r="G48" s="42"/>
      <c r="H48" s="42"/>
    </row>
    <row r="49" spans="2:8" ht="15.75">
      <c r="B49" s="39" t="s">
        <v>33</v>
      </c>
      <c r="C49" s="3"/>
      <c r="D49" s="3"/>
      <c r="E49" s="41"/>
      <c r="F49" s="41"/>
      <c r="G49" s="70">
        <v>-3.6799999999999999E-2</v>
      </c>
      <c r="H49" s="70">
        <v>6.0499999999999998E-2</v>
      </c>
    </row>
    <row r="50" spans="2:8" ht="15.75">
      <c r="B50" s="39" t="s">
        <v>337</v>
      </c>
      <c r="C50" s="5"/>
      <c r="D50" s="5"/>
      <c r="E50" s="41"/>
      <c r="F50" s="41"/>
      <c r="G50" s="70">
        <v>-3.6799999999999999E-2</v>
      </c>
      <c r="H50" s="70">
        <v>6.0499999999999998E-2</v>
      </c>
    </row>
  </sheetData>
  <mergeCells count="6">
    <mergeCell ref="E5:F5"/>
    <mergeCell ref="G5:H5"/>
    <mergeCell ref="B1:H1"/>
    <mergeCell ref="B2:H2"/>
    <mergeCell ref="B4:H4"/>
    <mergeCell ref="B3:H3"/>
  </mergeCells>
  <phoneticPr fontId="0" type="noConversion"/>
  <pageMargins left="0.59055118110236227" right="0.43307086614173229" top="0.74803149606299213" bottom="0.74803149606299213" header="0.35433070866141736" footer="0.31496062992125984"/>
  <pageSetup paperSize="9" scale="77" fitToHeight="4" orientation="portrait" r:id="rId1"/>
</worksheet>
</file>

<file path=xl/worksheets/sheet10.xml><?xml version="1.0" encoding="utf-8"?>
<worksheet xmlns="http://schemas.openxmlformats.org/spreadsheetml/2006/main" xmlns:r="http://schemas.openxmlformats.org/officeDocument/2006/relationships">
  <dimension ref="A1:H28"/>
  <sheetViews>
    <sheetView workbookViewId="0">
      <selection activeCell="I21" sqref="I21"/>
    </sheetView>
  </sheetViews>
  <sheetFormatPr defaultRowHeight="15"/>
  <cols>
    <col min="1" max="1" width="6.5703125" customWidth="1"/>
    <col min="2" max="2" width="33.28515625" customWidth="1"/>
    <col min="3" max="3" width="10.85546875" customWidth="1"/>
    <col min="4" max="4" width="11" customWidth="1"/>
    <col min="5" max="5" width="10.85546875" customWidth="1"/>
    <col min="6" max="6" width="11.28515625" customWidth="1"/>
    <col min="7" max="7" width="10.140625" bestFit="1" customWidth="1"/>
  </cols>
  <sheetData>
    <row r="1" spans="1:6">
      <c r="A1" s="229" t="s">
        <v>225</v>
      </c>
      <c r="B1" s="229"/>
      <c r="C1" s="229"/>
      <c r="D1" s="229"/>
      <c r="E1" s="229"/>
      <c r="F1" s="229"/>
    </row>
    <row r="2" spans="1:6" ht="15.75" thickBot="1"/>
    <row r="3" spans="1:6">
      <c r="A3" s="58"/>
      <c r="B3" s="55"/>
      <c r="C3" s="219" t="s">
        <v>34</v>
      </c>
      <c r="D3" s="220"/>
      <c r="E3" s="219" t="s">
        <v>45</v>
      </c>
      <c r="F3" s="221"/>
    </row>
    <row r="4" spans="1:6">
      <c r="A4" s="62" t="s">
        <v>1</v>
      </c>
      <c r="B4" s="60"/>
      <c r="C4" s="114" t="s">
        <v>35</v>
      </c>
      <c r="D4" s="114" t="s">
        <v>38</v>
      </c>
      <c r="E4" s="114" t="s">
        <v>35</v>
      </c>
      <c r="F4" s="121" t="s">
        <v>38</v>
      </c>
    </row>
    <row r="5" spans="1:6">
      <c r="A5" s="62"/>
      <c r="B5" s="60"/>
      <c r="C5" s="115" t="s">
        <v>195</v>
      </c>
      <c r="D5" s="115" t="s">
        <v>197</v>
      </c>
      <c r="E5" s="115" t="s">
        <v>195</v>
      </c>
      <c r="F5" s="122" t="s">
        <v>197</v>
      </c>
    </row>
    <row r="6" spans="1:6">
      <c r="A6" s="62"/>
      <c r="B6" s="60"/>
      <c r="C6" s="115" t="s">
        <v>194</v>
      </c>
      <c r="D6" s="115" t="s">
        <v>196</v>
      </c>
      <c r="E6" s="115" t="s">
        <v>194</v>
      </c>
      <c r="F6" s="122" t="s">
        <v>196</v>
      </c>
    </row>
    <row r="7" spans="1:6">
      <c r="A7" s="64"/>
      <c r="B7" s="57"/>
      <c r="C7" s="116" t="s">
        <v>311</v>
      </c>
      <c r="D7" s="116" t="s">
        <v>243</v>
      </c>
      <c r="E7" s="116" t="s">
        <v>193</v>
      </c>
      <c r="F7" s="123" t="s">
        <v>193</v>
      </c>
    </row>
    <row r="8" spans="1:6">
      <c r="A8" s="226" t="s">
        <v>208</v>
      </c>
      <c r="B8" s="226"/>
      <c r="C8" s="49"/>
      <c r="D8" s="49"/>
      <c r="E8" s="49"/>
      <c r="F8" s="49"/>
    </row>
    <row r="9" spans="1:6">
      <c r="A9" s="215" t="s">
        <v>226</v>
      </c>
      <c r="B9" s="215"/>
      <c r="C9" s="113">
        <f>330657-1575</f>
        <v>329082</v>
      </c>
      <c r="D9" s="113">
        <v>701302</v>
      </c>
      <c r="E9" s="49"/>
      <c r="F9" s="49"/>
    </row>
    <row r="10" spans="1:6">
      <c r="A10" s="215" t="s">
        <v>227</v>
      </c>
      <c r="B10" s="215"/>
      <c r="C10" s="113">
        <f>63663+35106</f>
        <v>98769</v>
      </c>
      <c r="D10" s="113">
        <v>84121</v>
      </c>
      <c r="E10" s="49"/>
      <c r="F10" s="49"/>
    </row>
    <row r="11" spans="1:6">
      <c r="A11" s="215" t="s">
        <v>228</v>
      </c>
      <c r="B11" s="215"/>
      <c r="C11" s="113">
        <f>637453+53387</f>
        <v>690840</v>
      </c>
      <c r="D11" s="113">
        <v>1480472</v>
      </c>
      <c r="E11" s="49"/>
      <c r="F11" s="49"/>
    </row>
    <row r="12" spans="1:6">
      <c r="A12" s="215" t="s">
        <v>231</v>
      </c>
      <c r="B12" s="215"/>
      <c r="C12" s="113">
        <f>12+13846+34741+35069+5474-86918</f>
        <v>2224</v>
      </c>
      <c r="D12" s="113">
        <v>75686</v>
      </c>
      <c r="E12" s="49"/>
      <c r="F12" s="49"/>
    </row>
    <row r="13" spans="1:6">
      <c r="A13" s="226" t="s">
        <v>214</v>
      </c>
      <c r="B13" s="226"/>
      <c r="C13" s="113">
        <f>SUM(C9:C12)</f>
        <v>1120915</v>
      </c>
      <c r="D13" s="113">
        <f>SUM(D9:D12)</f>
        <v>2341581</v>
      </c>
      <c r="E13" s="49"/>
      <c r="F13" s="49"/>
    </row>
    <row r="14" spans="1:6">
      <c r="A14" s="226" t="s">
        <v>215</v>
      </c>
      <c r="B14" s="226"/>
      <c r="C14" s="113"/>
      <c r="D14" s="113"/>
      <c r="E14" s="49"/>
      <c r="F14" s="49"/>
    </row>
    <row r="15" spans="1:6">
      <c r="A15" s="215" t="s">
        <v>226</v>
      </c>
      <c r="B15" s="215"/>
      <c r="C15" s="113">
        <v>284303</v>
      </c>
      <c r="D15" s="113">
        <v>24418</v>
      </c>
      <c r="E15" s="49"/>
      <c r="F15" s="49"/>
    </row>
    <row r="16" spans="1:6">
      <c r="A16" s="215" t="s">
        <v>227</v>
      </c>
      <c r="B16" s="215"/>
      <c r="C16" s="113">
        <v>253451</v>
      </c>
      <c r="D16" s="113">
        <v>655774</v>
      </c>
      <c r="E16" s="49"/>
      <c r="F16" s="49"/>
    </row>
    <row r="17" spans="1:8">
      <c r="A17" s="215" t="s">
        <v>228</v>
      </c>
      <c r="B17" s="215"/>
      <c r="C17" s="113">
        <v>1954810</v>
      </c>
      <c r="D17" s="113">
        <v>251927</v>
      </c>
      <c r="E17" s="49"/>
      <c r="F17" s="49"/>
    </row>
    <row r="18" spans="1:8">
      <c r="A18" s="215" t="s">
        <v>230</v>
      </c>
      <c r="B18" s="215"/>
      <c r="C18" s="113">
        <v>1994</v>
      </c>
      <c r="D18" s="113">
        <v>1960</v>
      </c>
      <c r="E18" s="49"/>
      <c r="F18" s="49"/>
    </row>
    <row r="19" spans="1:8">
      <c r="A19" s="226" t="s">
        <v>214</v>
      </c>
      <c r="B19" s="226"/>
      <c r="C19" s="113">
        <f>SUM(C15:C18)</f>
        <v>2494558</v>
      </c>
      <c r="D19" s="113">
        <f>SUM(D15:D18)</f>
        <v>934079</v>
      </c>
      <c r="E19" s="49"/>
      <c r="F19" s="49"/>
    </row>
    <row r="20" spans="1:8">
      <c r="A20" s="226" t="s">
        <v>130</v>
      </c>
      <c r="B20" s="226"/>
      <c r="C20" s="113">
        <f>C13+C19</f>
        <v>3615473</v>
      </c>
      <c r="D20" s="113">
        <f>D13+D19</f>
        <v>3275660</v>
      </c>
      <c r="E20" s="49"/>
      <c r="F20" s="49"/>
    </row>
    <row r="21" spans="1:8">
      <c r="A21" s="22"/>
      <c r="B21" s="22"/>
      <c r="C21" s="22"/>
      <c r="D21" s="22"/>
      <c r="E21" s="22"/>
      <c r="F21" s="22"/>
    </row>
    <row r="23" spans="1:8">
      <c r="C23" s="26"/>
      <c r="D23" s="26"/>
      <c r="F23" s="32"/>
      <c r="H23" s="32"/>
    </row>
    <row r="24" spans="1:8">
      <c r="C24" s="26"/>
      <c r="D24" s="26"/>
      <c r="F24" s="32"/>
      <c r="H24" s="32"/>
    </row>
    <row r="25" spans="1:8">
      <c r="C25" s="26"/>
      <c r="D25" s="26"/>
      <c r="F25" s="32"/>
      <c r="H25" s="32"/>
    </row>
    <row r="26" spans="1:8">
      <c r="B26" s="22"/>
      <c r="C26" s="27"/>
      <c r="D26" s="27"/>
      <c r="F26" s="32"/>
      <c r="H26" s="32"/>
    </row>
    <row r="27" spans="1:8">
      <c r="B27" s="22"/>
      <c r="C27" s="33"/>
      <c r="D27" s="33"/>
      <c r="E27" s="32"/>
      <c r="F27" s="32"/>
      <c r="G27" s="32"/>
      <c r="H27" s="32"/>
    </row>
    <row r="28" spans="1:8">
      <c r="C28" s="32"/>
      <c r="E28" s="32"/>
    </row>
  </sheetData>
  <mergeCells count="16">
    <mergeCell ref="A19:B19"/>
    <mergeCell ref="A20:B20"/>
    <mergeCell ref="A1:F1"/>
    <mergeCell ref="C3:D3"/>
    <mergeCell ref="E3:F3"/>
    <mergeCell ref="A8:B8"/>
    <mergeCell ref="A13:B13"/>
    <mergeCell ref="A14:B14"/>
    <mergeCell ref="A9:B9"/>
    <mergeCell ref="A10:B10"/>
    <mergeCell ref="A11:B11"/>
    <mergeCell ref="A12:B12"/>
    <mergeCell ref="A15:B15"/>
    <mergeCell ref="A16:B16"/>
    <mergeCell ref="A17:B17"/>
    <mergeCell ref="A18:B18"/>
  </mergeCells>
  <phoneticPr fontId="0" type="noConversion"/>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sheetPr>
    <pageSetUpPr fitToPage="1"/>
  </sheetPr>
  <dimension ref="A1:I32"/>
  <sheetViews>
    <sheetView topLeftCell="A11" workbookViewId="0">
      <selection activeCell="F34" sqref="F34"/>
    </sheetView>
  </sheetViews>
  <sheetFormatPr defaultRowHeight="15"/>
  <cols>
    <col min="1" max="1" width="48.85546875" style="1" customWidth="1"/>
    <col min="2" max="5" width="0" style="1" hidden="1" customWidth="1"/>
    <col min="6" max="6" width="13.85546875" style="13" customWidth="1"/>
    <col min="7" max="7" width="15.42578125" style="13" customWidth="1"/>
    <col min="8" max="8" width="15.28515625" style="13" customWidth="1"/>
    <col min="9" max="9" width="14.140625" style="13" customWidth="1"/>
    <col min="10" max="16384" width="9.140625" style="1"/>
  </cols>
  <sheetData>
    <row r="1" spans="1:9" ht="15.75">
      <c r="A1" s="173" t="s">
        <v>39</v>
      </c>
      <c r="B1" s="174"/>
      <c r="C1" s="174"/>
      <c r="D1" s="174"/>
      <c r="E1" s="174"/>
      <c r="F1" s="174"/>
      <c r="G1" s="174"/>
      <c r="H1" s="174"/>
      <c r="I1" s="175"/>
    </row>
    <row r="2" spans="1:9" ht="15.75">
      <c r="A2" s="176" t="s">
        <v>40</v>
      </c>
      <c r="B2" s="177"/>
      <c r="C2" s="177"/>
      <c r="D2" s="177"/>
      <c r="E2" s="177"/>
      <c r="F2" s="177"/>
      <c r="G2" s="177"/>
      <c r="H2" s="177"/>
      <c r="I2" s="178"/>
    </row>
    <row r="3" spans="1:9" ht="15.75">
      <c r="A3" s="176" t="s">
        <v>297</v>
      </c>
      <c r="B3" s="177"/>
      <c r="C3" s="177"/>
      <c r="D3" s="177"/>
      <c r="E3" s="177"/>
      <c r="F3" s="177"/>
      <c r="G3" s="177"/>
      <c r="H3" s="177"/>
      <c r="I3" s="178"/>
    </row>
    <row r="4" spans="1:9" ht="15.75">
      <c r="A4" s="81"/>
      <c r="B4" s="48"/>
      <c r="C4" s="48"/>
      <c r="D4" s="48"/>
      <c r="E4" s="48"/>
      <c r="F4" s="75"/>
      <c r="G4" s="75"/>
      <c r="H4" s="75"/>
      <c r="I4" s="130"/>
    </row>
    <row r="5" spans="1:9" ht="15.75">
      <c r="A5" s="72"/>
      <c r="B5" s="3"/>
      <c r="C5" s="3"/>
      <c r="D5" s="3"/>
      <c r="E5" s="3"/>
      <c r="F5" s="182" t="s">
        <v>34</v>
      </c>
      <c r="G5" s="183"/>
      <c r="H5" s="184" t="s">
        <v>45</v>
      </c>
      <c r="I5" s="183"/>
    </row>
    <row r="6" spans="1:9" ht="31.5">
      <c r="A6" s="73" t="s">
        <v>1</v>
      </c>
      <c r="B6" s="3"/>
      <c r="C6" s="3"/>
      <c r="D6" s="3"/>
      <c r="E6" s="3"/>
      <c r="F6" s="156" t="s">
        <v>335</v>
      </c>
      <c r="G6" s="156" t="s">
        <v>334</v>
      </c>
      <c r="H6" s="156" t="s">
        <v>335</v>
      </c>
      <c r="I6" s="156" t="s">
        <v>334</v>
      </c>
    </row>
    <row r="7" spans="1:9" ht="15.75">
      <c r="A7" s="73"/>
      <c r="B7" s="3"/>
      <c r="C7" s="3"/>
      <c r="D7" s="3"/>
      <c r="E7" s="3"/>
      <c r="F7" s="154" t="s">
        <v>36</v>
      </c>
      <c r="G7" s="154" t="s">
        <v>36</v>
      </c>
      <c r="H7" s="154" t="s">
        <v>36</v>
      </c>
      <c r="I7" s="154" t="s">
        <v>36</v>
      </c>
    </row>
    <row r="8" spans="1:9" ht="15.75">
      <c r="A8" s="71"/>
      <c r="B8" s="3"/>
      <c r="C8" s="3"/>
      <c r="D8" s="3"/>
      <c r="E8" s="3"/>
      <c r="F8" s="154" t="s">
        <v>298</v>
      </c>
      <c r="G8" s="154" t="s">
        <v>229</v>
      </c>
      <c r="H8" s="154" t="s">
        <v>298</v>
      </c>
      <c r="I8" s="154" t="s">
        <v>229</v>
      </c>
    </row>
    <row r="9" spans="1:9" ht="15.75">
      <c r="A9" s="71"/>
      <c r="B9" s="3"/>
      <c r="C9" s="3"/>
      <c r="D9" s="3"/>
      <c r="E9" s="3"/>
      <c r="F9" s="154" t="s">
        <v>37</v>
      </c>
      <c r="G9" s="154" t="s">
        <v>37</v>
      </c>
      <c r="H9" s="154" t="s">
        <v>37</v>
      </c>
      <c r="I9" s="154" t="s">
        <v>37</v>
      </c>
    </row>
    <row r="10" spans="1:9" ht="15.75">
      <c r="A10" s="71"/>
      <c r="B10" s="3"/>
      <c r="C10" s="3"/>
      <c r="D10" s="3"/>
      <c r="E10" s="3"/>
      <c r="F10" s="154" t="s">
        <v>299</v>
      </c>
      <c r="G10" s="154" t="s">
        <v>235</v>
      </c>
      <c r="H10" s="154" t="s">
        <v>299</v>
      </c>
      <c r="I10" s="154" t="s">
        <v>235</v>
      </c>
    </row>
    <row r="11" spans="1:9" ht="15.75">
      <c r="A11" s="74"/>
      <c r="B11" s="5"/>
      <c r="C11" s="5"/>
      <c r="D11" s="5"/>
      <c r="E11" s="5"/>
      <c r="F11" s="157" t="s">
        <v>185</v>
      </c>
      <c r="G11" s="157" t="s">
        <v>185</v>
      </c>
      <c r="H11" s="157" t="s">
        <v>186</v>
      </c>
      <c r="I11" s="157" t="s">
        <v>186</v>
      </c>
    </row>
    <row r="12" spans="1:9" s="14" customFormat="1" ht="15.75">
      <c r="A12" s="38" t="s">
        <v>41</v>
      </c>
      <c r="B12" s="2"/>
      <c r="C12" s="2"/>
      <c r="D12" s="2"/>
      <c r="E12" s="2"/>
      <c r="F12" s="42">
        <f>+'INCOME(1)'!E43</f>
        <v>729619</v>
      </c>
      <c r="G12" s="42">
        <f>+'INCOME(1)'!F43</f>
        <v>700065</v>
      </c>
      <c r="H12" s="42">
        <f>+'INCOME(1)'!G43</f>
        <v>-4543251</v>
      </c>
      <c r="I12" s="42">
        <f>+'INCOME(1)'!H43</f>
        <v>6017415</v>
      </c>
    </row>
    <row r="13" spans="1:9" ht="15.75">
      <c r="A13" s="39"/>
      <c r="B13" s="3"/>
      <c r="C13" s="3"/>
      <c r="D13" s="3"/>
      <c r="E13" s="3"/>
      <c r="F13" s="41"/>
      <c r="G13" s="41"/>
      <c r="H13" s="41"/>
      <c r="I13" s="41"/>
    </row>
    <row r="14" spans="1:9" s="14" customFormat="1" ht="15.75">
      <c r="A14" s="38" t="s">
        <v>42</v>
      </c>
      <c r="B14" s="2"/>
      <c r="C14" s="2"/>
      <c r="D14" s="2"/>
      <c r="E14" s="2"/>
      <c r="F14" s="42"/>
      <c r="G14" s="42"/>
      <c r="H14" s="42"/>
      <c r="I14" s="42"/>
    </row>
    <row r="15" spans="1:9" ht="15.75">
      <c r="A15" s="39" t="s">
        <v>43</v>
      </c>
      <c r="B15" s="3"/>
      <c r="C15" s="3"/>
      <c r="D15" s="3"/>
      <c r="E15" s="3"/>
      <c r="F15" s="41"/>
      <c r="G15" s="41"/>
      <c r="H15" s="41"/>
      <c r="I15" s="41"/>
    </row>
    <row r="16" spans="1:9" ht="15.75">
      <c r="A16" s="39" t="s">
        <v>191</v>
      </c>
      <c r="B16" s="3"/>
      <c r="C16" s="3"/>
      <c r="D16" s="3"/>
      <c r="E16" s="3"/>
      <c r="F16" s="41">
        <v>0</v>
      </c>
      <c r="G16" s="41">
        <v>0</v>
      </c>
      <c r="H16" s="41">
        <v>0</v>
      </c>
      <c r="I16" s="41">
        <v>0</v>
      </c>
    </row>
    <row r="17" spans="1:9" ht="15.75">
      <c r="A17" s="39" t="s">
        <v>44</v>
      </c>
      <c r="B17" s="3"/>
      <c r="C17" s="3"/>
      <c r="D17" s="3"/>
      <c r="E17" s="3"/>
      <c r="F17" s="41"/>
      <c r="G17" s="41"/>
      <c r="H17" s="41"/>
      <c r="I17" s="41"/>
    </row>
    <row r="18" spans="1:9" ht="15.75">
      <c r="A18" s="39" t="s">
        <v>192</v>
      </c>
      <c r="B18" s="3"/>
      <c r="C18" s="3"/>
      <c r="D18" s="3"/>
      <c r="E18" s="3"/>
      <c r="F18" s="41"/>
      <c r="G18" s="41"/>
      <c r="H18" s="41"/>
      <c r="I18" s="41"/>
    </row>
    <row r="19" spans="1:9" ht="15.75">
      <c r="A19" s="39" t="s">
        <v>46</v>
      </c>
      <c r="B19" s="3"/>
      <c r="C19" s="3"/>
      <c r="D19" s="3"/>
      <c r="E19" s="3"/>
      <c r="F19" s="41"/>
      <c r="G19" s="41"/>
      <c r="H19" s="41"/>
      <c r="I19" s="41"/>
    </row>
    <row r="20" spans="1:9" ht="15.75">
      <c r="A20" s="39" t="s">
        <v>47</v>
      </c>
      <c r="B20" s="3"/>
      <c r="C20" s="3"/>
      <c r="D20" s="3"/>
      <c r="E20" s="3"/>
      <c r="F20" s="41"/>
      <c r="G20" s="41"/>
      <c r="H20" s="41"/>
      <c r="I20" s="41"/>
    </row>
    <row r="21" spans="1:9" ht="15.75">
      <c r="A21" s="39" t="s">
        <v>48</v>
      </c>
      <c r="B21" s="3"/>
      <c r="C21" s="3"/>
      <c r="D21" s="3"/>
      <c r="E21" s="3"/>
      <c r="F21" s="41"/>
      <c r="G21" s="41"/>
      <c r="H21" s="41"/>
      <c r="I21" s="41"/>
    </row>
    <row r="22" spans="1:9" ht="15.75">
      <c r="A22" s="39" t="s">
        <v>316</v>
      </c>
      <c r="B22" s="5"/>
      <c r="C22" s="5"/>
      <c r="D22" s="5"/>
      <c r="E22" s="5"/>
      <c r="F22" s="41">
        <v>1575</v>
      </c>
      <c r="G22" s="41"/>
      <c r="H22" s="41"/>
      <c r="I22" s="41"/>
    </row>
    <row r="23" spans="1:9" ht="15.75">
      <c r="A23" s="39" t="s">
        <v>59</v>
      </c>
      <c r="B23" s="3"/>
      <c r="C23" s="3"/>
      <c r="D23" s="3"/>
      <c r="E23" s="3"/>
      <c r="F23" s="41"/>
      <c r="G23" s="41"/>
      <c r="H23" s="41"/>
      <c r="I23" s="41"/>
    </row>
    <row r="24" spans="1:9" ht="15.75">
      <c r="A24" s="39" t="s">
        <v>49</v>
      </c>
      <c r="B24" s="3"/>
      <c r="C24" s="3"/>
      <c r="D24" s="3"/>
      <c r="E24" s="3"/>
      <c r="F24" s="41"/>
      <c r="G24" s="41"/>
      <c r="H24" s="41"/>
      <c r="I24" s="41"/>
    </row>
    <row r="25" spans="1:9" ht="15.75">
      <c r="A25" s="39" t="s">
        <v>60</v>
      </c>
      <c r="B25" s="5"/>
      <c r="C25" s="5"/>
      <c r="D25" s="5"/>
      <c r="E25" s="5"/>
      <c r="F25" s="41"/>
      <c r="G25" s="41"/>
      <c r="H25" s="41"/>
      <c r="I25" s="41"/>
    </row>
    <row r="26" spans="1:9" s="14" customFormat="1" ht="15.75">
      <c r="A26" s="38" t="s">
        <v>50</v>
      </c>
      <c r="B26" s="2"/>
      <c r="C26" s="2"/>
      <c r="D26" s="2"/>
      <c r="E26" s="2"/>
      <c r="F26" s="42">
        <v>1575</v>
      </c>
      <c r="G26" s="42">
        <f>+G16</f>
        <v>0</v>
      </c>
      <c r="H26" s="42">
        <f>+H16</f>
        <v>0</v>
      </c>
      <c r="I26" s="42">
        <f>+I16</f>
        <v>0</v>
      </c>
    </row>
    <row r="27" spans="1:9" s="14" customFormat="1" ht="15.75">
      <c r="A27" s="38" t="s">
        <v>61</v>
      </c>
      <c r="B27" s="4"/>
      <c r="C27" s="4"/>
      <c r="D27" s="4"/>
      <c r="E27" s="4"/>
      <c r="F27" s="42"/>
      <c r="G27" s="42"/>
      <c r="H27" s="42"/>
      <c r="I27" s="42"/>
    </row>
    <row r="28" spans="1:9" ht="15.75">
      <c r="A28" s="38" t="s">
        <v>62</v>
      </c>
      <c r="B28" s="8"/>
      <c r="C28" s="8"/>
      <c r="D28" s="8"/>
      <c r="E28" s="8"/>
      <c r="F28" s="42">
        <f>+F26+F12</f>
        <v>731194</v>
      </c>
      <c r="G28" s="42">
        <f>+G26+G12</f>
        <v>700065</v>
      </c>
      <c r="H28" s="42">
        <f>+H26+H12</f>
        <v>-4543251</v>
      </c>
      <c r="I28" s="42">
        <f>+I26+I12</f>
        <v>6017415</v>
      </c>
    </row>
    <row r="29" spans="1:9" ht="15.75">
      <c r="A29" s="38" t="s">
        <v>62</v>
      </c>
      <c r="B29" s="5"/>
      <c r="C29" s="5"/>
      <c r="D29" s="5"/>
      <c r="E29" s="5"/>
      <c r="F29" s="41"/>
      <c r="G29" s="41"/>
      <c r="H29" s="41"/>
      <c r="I29" s="41"/>
    </row>
    <row r="30" spans="1:9" ht="15.75">
      <c r="A30" s="38" t="s">
        <v>51</v>
      </c>
      <c r="B30" s="3"/>
      <c r="C30" s="3"/>
      <c r="D30" s="3"/>
      <c r="E30" s="3"/>
      <c r="F30" s="41"/>
      <c r="G30" s="41"/>
      <c r="H30" s="41"/>
      <c r="I30" s="41"/>
    </row>
    <row r="31" spans="1:9" ht="15.75">
      <c r="A31" s="39" t="s">
        <v>31</v>
      </c>
      <c r="B31" s="3"/>
      <c r="C31" s="3"/>
      <c r="D31" s="3"/>
      <c r="E31" s="3"/>
      <c r="F31" s="41"/>
      <c r="G31" s="41"/>
      <c r="H31" s="41">
        <v>-4543251</v>
      </c>
      <c r="I31" s="41">
        <v>6017415</v>
      </c>
    </row>
    <row r="32" spans="1:9" ht="15.75">
      <c r="A32" s="39" t="s">
        <v>52</v>
      </c>
      <c r="B32" s="3"/>
      <c r="C32" s="3"/>
      <c r="D32" s="3"/>
      <c r="E32" s="3"/>
      <c r="F32" s="41">
        <f>F26+F12</f>
        <v>731194</v>
      </c>
      <c r="G32" s="41"/>
      <c r="H32" s="41">
        <v>0</v>
      </c>
      <c r="I32" s="41">
        <v>0</v>
      </c>
    </row>
  </sheetData>
  <mergeCells count="5">
    <mergeCell ref="F5:G5"/>
    <mergeCell ref="H5:I5"/>
    <mergeCell ref="A1:I1"/>
    <mergeCell ref="A2:I2"/>
    <mergeCell ref="A3:I3"/>
  </mergeCells>
  <phoneticPr fontId="0" type="noConversion"/>
  <pageMargins left="0.70866141732283472" right="0.70866141732283472" top="0.74803149606299213" bottom="0.74803149606299213" header="0.31496062992125984" footer="0.31496062992125984"/>
  <pageSetup paperSize="9" scale="81" fitToHeight="5" orientation="portrait" r:id="rId1"/>
</worksheet>
</file>

<file path=xl/worksheets/sheet3.xml><?xml version="1.0" encoding="utf-8"?>
<worksheet xmlns="http://schemas.openxmlformats.org/spreadsheetml/2006/main" xmlns:r="http://schemas.openxmlformats.org/officeDocument/2006/relationships">
  <dimension ref="A1:I74"/>
  <sheetViews>
    <sheetView topLeftCell="A46" workbookViewId="0">
      <selection activeCell="H30" sqref="H30"/>
    </sheetView>
  </sheetViews>
  <sheetFormatPr defaultRowHeight="15"/>
  <cols>
    <col min="1" max="1" width="46.140625" style="1" customWidth="1"/>
    <col min="2" max="5" width="0" style="1" hidden="1" customWidth="1"/>
    <col min="6" max="6" width="20.42578125" style="18" customWidth="1"/>
    <col min="7" max="7" width="20" style="18" customWidth="1"/>
    <col min="8" max="8" width="17.42578125" style="18" customWidth="1"/>
    <col min="9" max="9" width="16.5703125" style="18" bestFit="1" customWidth="1"/>
    <col min="10" max="16384" width="9.140625" style="1"/>
  </cols>
  <sheetData>
    <row r="1" spans="1:9" ht="15.75">
      <c r="A1" s="173" t="s">
        <v>39</v>
      </c>
      <c r="B1" s="174"/>
      <c r="C1" s="174"/>
      <c r="D1" s="174"/>
      <c r="E1" s="174"/>
      <c r="F1" s="174"/>
      <c r="G1" s="174"/>
      <c r="H1" s="174"/>
      <c r="I1" s="175"/>
    </row>
    <row r="2" spans="1:9" ht="15.75">
      <c r="A2" s="176" t="s">
        <v>234</v>
      </c>
      <c r="B2" s="177"/>
      <c r="C2" s="177"/>
      <c r="D2" s="177"/>
      <c r="E2" s="177"/>
      <c r="F2" s="177"/>
      <c r="G2" s="177"/>
      <c r="H2" s="177"/>
      <c r="I2" s="178"/>
    </row>
    <row r="3" spans="1:9" ht="15.75">
      <c r="A3" s="176" t="s">
        <v>300</v>
      </c>
      <c r="B3" s="177"/>
      <c r="C3" s="177"/>
      <c r="D3" s="177"/>
      <c r="E3" s="177"/>
      <c r="F3" s="177"/>
      <c r="G3" s="177"/>
      <c r="H3" s="177"/>
      <c r="I3" s="178"/>
    </row>
    <row r="4" spans="1:9" ht="15.75">
      <c r="A4" s="179"/>
      <c r="B4" s="180"/>
      <c r="C4" s="180"/>
      <c r="D4" s="180"/>
      <c r="E4" s="180"/>
      <c r="F4" s="180"/>
      <c r="G4" s="180"/>
      <c r="H4" s="180"/>
      <c r="I4" s="181"/>
    </row>
    <row r="5" spans="1:9" ht="15.75">
      <c r="A5" s="72"/>
      <c r="B5" s="3"/>
      <c r="C5" s="3"/>
      <c r="D5" s="3"/>
      <c r="E5" s="3"/>
      <c r="F5" s="187" t="s">
        <v>34</v>
      </c>
      <c r="G5" s="188"/>
      <c r="H5" s="187" t="s">
        <v>45</v>
      </c>
      <c r="I5" s="188"/>
    </row>
    <row r="6" spans="1:9" ht="15.75">
      <c r="A6" s="73" t="s">
        <v>1</v>
      </c>
      <c r="B6" s="3"/>
      <c r="C6" s="3"/>
      <c r="D6" s="3"/>
      <c r="E6" s="3"/>
      <c r="F6" s="185" t="s">
        <v>334</v>
      </c>
      <c r="G6" s="185" t="s">
        <v>334</v>
      </c>
      <c r="H6" s="185" t="s">
        <v>334</v>
      </c>
      <c r="I6" s="185" t="s">
        <v>334</v>
      </c>
    </row>
    <row r="7" spans="1:9" ht="15.75">
      <c r="A7" s="73"/>
      <c r="B7" s="3"/>
      <c r="C7" s="3"/>
      <c r="D7" s="3"/>
      <c r="E7" s="3"/>
      <c r="F7" s="186"/>
      <c r="G7" s="186"/>
      <c r="H7" s="186"/>
      <c r="I7" s="186"/>
    </row>
    <row r="8" spans="1:9" ht="15.75">
      <c r="A8" s="73"/>
      <c r="B8" s="76"/>
      <c r="C8" s="39"/>
      <c r="D8" s="39"/>
      <c r="E8" s="39"/>
      <c r="F8" s="159" t="s">
        <v>184</v>
      </c>
      <c r="G8" s="159" t="s">
        <v>184</v>
      </c>
      <c r="H8" s="159" t="s">
        <v>184</v>
      </c>
      <c r="I8" s="159" t="s">
        <v>184</v>
      </c>
    </row>
    <row r="9" spans="1:9" ht="15.75">
      <c r="A9" s="71"/>
      <c r="B9" s="76"/>
      <c r="C9" s="39"/>
      <c r="D9" s="39"/>
      <c r="E9" s="39"/>
      <c r="F9" s="159" t="s">
        <v>299</v>
      </c>
      <c r="G9" s="159" t="s">
        <v>235</v>
      </c>
      <c r="H9" s="159" t="s">
        <v>299</v>
      </c>
      <c r="I9" s="159" t="s">
        <v>235</v>
      </c>
    </row>
    <row r="10" spans="1:9" ht="15.75">
      <c r="A10" s="74"/>
      <c r="B10" s="76"/>
      <c r="C10" s="39"/>
      <c r="D10" s="39"/>
      <c r="E10" s="39"/>
      <c r="F10" s="160" t="s">
        <v>185</v>
      </c>
      <c r="G10" s="160" t="s">
        <v>185</v>
      </c>
      <c r="H10" s="160" t="s">
        <v>186</v>
      </c>
      <c r="I10" s="160" t="s">
        <v>186</v>
      </c>
    </row>
    <row r="11" spans="1:9" ht="15.75">
      <c r="A11" s="38" t="s">
        <v>53</v>
      </c>
      <c r="B11" s="39"/>
      <c r="C11" s="39"/>
      <c r="D11" s="39"/>
      <c r="E11" s="39"/>
      <c r="F11" s="40"/>
      <c r="G11" s="40"/>
      <c r="H11" s="40"/>
      <c r="I11" s="40"/>
    </row>
    <row r="12" spans="1:9" ht="15.75">
      <c r="A12" s="39" t="s">
        <v>338</v>
      </c>
      <c r="B12" s="39"/>
      <c r="C12" s="39"/>
      <c r="D12" s="39"/>
      <c r="E12" s="39"/>
      <c r="F12" s="41">
        <f>13617341-13081915</f>
        <v>535426</v>
      </c>
      <c r="G12" s="41">
        <v>1617680</v>
      </c>
      <c r="H12" s="41">
        <v>127972682</v>
      </c>
      <c r="I12" s="41">
        <v>119285724</v>
      </c>
    </row>
    <row r="13" spans="1:9" ht="15.75">
      <c r="A13" s="39" t="s">
        <v>54</v>
      </c>
      <c r="B13" s="39"/>
      <c r="C13" s="39"/>
      <c r="D13" s="39"/>
      <c r="E13" s="39"/>
      <c r="F13" s="41">
        <v>76000</v>
      </c>
      <c r="G13" s="41">
        <v>72284</v>
      </c>
      <c r="H13" s="41">
        <v>35727</v>
      </c>
      <c r="I13" s="41">
        <v>7204449</v>
      </c>
    </row>
    <row r="14" spans="1:9" ht="15.75">
      <c r="A14" s="39" t="s">
        <v>55</v>
      </c>
      <c r="B14" s="39"/>
      <c r="C14" s="39"/>
      <c r="D14" s="39"/>
      <c r="E14" s="39"/>
      <c r="F14" s="41">
        <v>13081915</v>
      </c>
      <c r="G14" s="41">
        <v>0</v>
      </c>
      <c r="H14" s="41">
        <v>121012781</v>
      </c>
      <c r="I14" s="41">
        <v>70802053</v>
      </c>
    </row>
    <row r="15" spans="1:9" ht="15.75">
      <c r="A15" s="39" t="s">
        <v>56</v>
      </c>
      <c r="B15" s="39"/>
      <c r="C15" s="39"/>
      <c r="D15" s="39"/>
      <c r="E15" s="39"/>
      <c r="F15" s="41">
        <v>0</v>
      </c>
      <c r="G15" s="41">
        <v>0</v>
      </c>
      <c r="H15" s="41"/>
      <c r="I15" s="41">
        <v>0</v>
      </c>
    </row>
    <row r="16" spans="1:9" ht="15.75">
      <c r="A16" s="39" t="s">
        <v>57</v>
      </c>
      <c r="B16" s="39"/>
      <c r="C16" s="39"/>
      <c r="D16" s="39"/>
      <c r="E16" s="39"/>
      <c r="F16" s="41">
        <v>0</v>
      </c>
      <c r="G16" s="41">
        <v>0</v>
      </c>
      <c r="H16" s="41"/>
      <c r="I16" s="41">
        <v>0</v>
      </c>
    </row>
    <row r="17" spans="1:9" ht="15.75">
      <c r="A17" s="39" t="s">
        <v>63</v>
      </c>
      <c r="B17" s="39"/>
      <c r="C17" s="39"/>
      <c r="D17" s="39"/>
      <c r="E17" s="39"/>
      <c r="F17" s="41">
        <v>0</v>
      </c>
      <c r="G17" s="41">
        <v>0</v>
      </c>
      <c r="H17" s="41"/>
      <c r="I17" s="41">
        <v>0</v>
      </c>
    </row>
    <row r="18" spans="1:9" ht="15.75">
      <c r="A18" s="39" t="s">
        <v>64</v>
      </c>
      <c r="B18" s="39"/>
      <c r="C18" s="39"/>
      <c r="D18" s="39"/>
      <c r="E18" s="39"/>
      <c r="F18" s="41"/>
      <c r="G18" s="41"/>
      <c r="H18" s="41"/>
      <c r="I18" s="41"/>
    </row>
    <row r="19" spans="1:9" ht="15.75">
      <c r="A19" s="39" t="s">
        <v>187</v>
      </c>
      <c r="B19" s="39"/>
      <c r="C19" s="39"/>
      <c r="D19" s="39"/>
      <c r="E19" s="39"/>
      <c r="F19" s="41">
        <v>1422000</v>
      </c>
      <c r="G19" s="41">
        <v>45000</v>
      </c>
      <c r="H19" s="41">
        <v>14447927</v>
      </c>
      <c r="I19" s="41">
        <v>11833502</v>
      </c>
    </row>
    <row r="20" spans="1:9" ht="15.75">
      <c r="A20" s="39" t="s">
        <v>65</v>
      </c>
      <c r="B20" s="39"/>
      <c r="C20" s="39"/>
      <c r="D20" s="39"/>
      <c r="E20" s="39"/>
      <c r="F20" s="41">
        <v>19887789</v>
      </c>
      <c r="G20" s="41">
        <v>19748376</v>
      </c>
      <c r="H20" s="41">
        <f>1664503776+38608504</f>
        <v>1703112280</v>
      </c>
      <c r="I20" s="41">
        <f>1693620886+53423281</f>
        <v>1747044167</v>
      </c>
    </row>
    <row r="21" spans="1:9" ht="15.75">
      <c r="A21" s="39" t="s">
        <v>66</v>
      </c>
      <c r="B21" s="39"/>
      <c r="C21" s="39"/>
      <c r="D21" s="39"/>
      <c r="E21" s="39"/>
      <c r="F21" s="41">
        <v>2040</v>
      </c>
      <c r="G21" s="41">
        <v>2040</v>
      </c>
      <c r="H21" s="41">
        <v>239580236</v>
      </c>
      <c r="I21" s="41">
        <v>181054837</v>
      </c>
    </row>
    <row r="22" spans="1:9" ht="15.75">
      <c r="A22" s="39" t="s">
        <v>67</v>
      </c>
      <c r="B22" s="39"/>
      <c r="C22" s="39"/>
      <c r="D22" s="39"/>
      <c r="E22" s="39"/>
      <c r="F22" s="41">
        <v>3224642</v>
      </c>
      <c r="G22" s="41">
        <v>2599657</v>
      </c>
      <c r="H22" s="41">
        <v>573487509</v>
      </c>
      <c r="I22" s="41">
        <v>514108710</v>
      </c>
    </row>
    <row r="23" spans="1:9" ht="15.75">
      <c r="A23" s="39" t="s">
        <v>68</v>
      </c>
      <c r="B23" s="39"/>
      <c r="C23" s="39"/>
      <c r="D23" s="39"/>
      <c r="E23" s="39"/>
      <c r="F23" s="41">
        <v>0</v>
      </c>
      <c r="G23" s="41">
        <v>0</v>
      </c>
      <c r="H23" s="41"/>
      <c r="I23" s="41">
        <v>0</v>
      </c>
    </row>
    <row r="24" spans="1:9" ht="15.75">
      <c r="A24" s="39" t="s">
        <v>69</v>
      </c>
      <c r="B24" s="39"/>
      <c r="C24" s="39"/>
      <c r="D24" s="39"/>
      <c r="E24" s="39"/>
      <c r="F24" s="41">
        <v>0</v>
      </c>
      <c r="G24" s="41">
        <v>0</v>
      </c>
      <c r="H24" s="41"/>
      <c r="I24" s="41">
        <v>0</v>
      </c>
    </row>
    <row r="25" spans="1:9" ht="15.75">
      <c r="A25" s="39" t="s">
        <v>339</v>
      </c>
      <c r="B25" s="39"/>
      <c r="C25" s="39"/>
      <c r="D25" s="39"/>
      <c r="E25" s="39"/>
      <c r="F25" s="41">
        <v>156746</v>
      </c>
      <c r="G25" s="41">
        <v>199583</v>
      </c>
      <c r="H25" s="41">
        <v>25070650</v>
      </c>
      <c r="I25" s="41">
        <v>26043772</v>
      </c>
    </row>
    <row r="26" spans="1:9" ht="15.75">
      <c r="A26" s="39" t="s">
        <v>70</v>
      </c>
      <c r="B26" s="39"/>
      <c r="C26" s="39"/>
      <c r="D26" s="39"/>
      <c r="E26" s="39"/>
      <c r="F26" s="41">
        <v>14520</v>
      </c>
      <c r="G26" s="41">
        <v>0</v>
      </c>
      <c r="H26" s="41"/>
      <c r="I26" s="41">
        <v>0</v>
      </c>
    </row>
    <row r="27" spans="1:9" ht="15.75">
      <c r="A27" s="39" t="s">
        <v>71</v>
      </c>
      <c r="B27" s="39"/>
      <c r="C27" s="39"/>
      <c r="D27" s="39"/>
      <c r="E27" s="39"/>
      <c r="F27" s="41"/>
      <c r="G27" s="41">
        <v>13635</v>
      </c>
      <c r="H27" s="41"/>
      <c r="I27" s="41">
        <v>0</v>
      </c>
    </row>
    <row r="28" spans="1:9" ht="15.75">
      <c r="A28" s="39" t="s">
        <v>340</v>
      </c>
      <c r="B28" s="39"/>
      <c r="C28" s="39"/>
      <c r="D28" s="39"/>
      <c r="E28" s="39"/>
      <c r="F28" s="41"/>
      <c r="G28" s="41">
        <v>4119</v>
      </c>
      <c r="H28" s="41">
        <v>3468923</v>
      </c>
      <c r="I28" s="41">
        <v>0</v>
      </c>
    </row>
    <row r="29" spans="1:9" ht="15.75">
      <c r="A29" s="39" t="s">
        <v>72</v>
      </c>
      <c r="B29" s="39"/>
      <c r="C29" s="39"/>
      <c r="D29" s="39"/>
      <c r="E29" s="39"/>
      <c r="F29" s="41">
        <v>25290</v>
      </c>
      <c r="G29" s="41">
        <f>16196+24241</f>
        <v>40437</v>
      </c>
      <c r="H29" s="41">
        <v>48181122</v>
      </c>
      <c r="I29" s="41">
        <v>71671187</v>
      </c>
    </row>
    <row r="30" spans="1:9" s="14" customFormat="1" ht="15.75">
      <c r="A30" s="38" t="s">
        <v>73</v>
      </c>
      <c r="B30" s="38"/>
      <c r="C30" s="38"/>
      <c r="D30" s="38"/>
      <c r="E30" s="38"/>
      <c r="F30" s="42">
        <f>SUM(F12:F29)</f>
        <v>38426368</v>
      </c>
      <c r="G30" s="42">
        <f>SUM(G12:G29)</f>
        <v>24342811</v>
      </c>
      <c r="H30" s="42">
        <f>SUM(H12:H29)</f>
        <v>2856369837</v>
      </c>
      <c r="I30" s="42">
        <f>SUM(I12:I29)</f>
        <v>2749048401</v>
      </c>
    </row>
    <row r="31" spans="1:9" ht="15.75">
      <c r="A31" s="38" t="s">
        <v>74</v>
      </c>
      <c r="B31" s="39"/>
      <c r="C31" s="39"/>
      <c r="D31" s="39"/>
      <c r="E31" s="39"/>
      <c r="F31" s="41"/>
      <c r="G31" s="41"/>
      <c r="H31" s="41"/>
      <c r="I31" s="41"/>
    </row>
    <row r="32" spans="1:9" ht="15.75">
      <c r="A32" s="39" t="s">
        <v>75</v>
      </c>
      <c r="B32" s="39"/>
      <c r="C32" s="39"/>
      <c r="D32" s="39"/>
      <c r="E32" s="39"/>
      <c r="F32" s="41">
        <v>28871407</v>
      </c>
      <c r="G32" s="41">
        <v>15860700</v>
      </c>
      <c r="H32" s="41">
        <v>107212611</v>
      </c>
      <c r="I32" s="41">
        <v>119057205</v>
      </c>
    </row>
    <row r="33" spans="1:9" ht="15.75">
      <c r="A33" s="39" t="s">
        <v>56</v>
      </c>
      <c r="B33" s="39"/>
      <c r="C33" s="39"/>
      <c r="D33" s="39"/>
      <c r="E33" s="39"/>
      <c r="F33" s="41">
        <v>0</v>
      </c>
      <c r="G33" s="41">
        <v>0</v>
      </c>
      <c r="H33" s="41"/>
      <c r="I33" s="41">
        <v>0</v>
      </c>
    </row>
    <row r="34" spans="1:9" ht="15.75">
      <c r="A34" s="39" t="s">
        <v>57</v>
      </c>
      <c r="B34" s="39"/>
      <c r="C34" s="39"/>
      <c r="D34" s="39"/>
      <c r="E34" s="39"/>
      <c r="F34" s="41">
        <v>0</v>
      </c>
      <c r="G34" s="41">
        <v>0</v>
      </c>
      <c r="H34" s="41"/>
      <c r="I34" s="41">
        <v>0</v>
      </c>
    </row>
    <row r="35" spans="1:9" ht="15.75">
      <c r="A35" s="39" t="s">
        <v>341</v>
      </c>
      <c r="B35" s="39"/>
      <c r="C35" s="39"/>
      <c r="D35" s="39"/>
      <c r="E35" s="39"/>
      <c r="F35" s="41">
        <v>0</v>
      </c>
      <c r="G35" s="41">
        <v>0</v>
      </c>
      <c r="H35" s="41"/>
      <c r="I35" s="41">
        <v>0</v>
      </c>
    </row>
    <row r="36" spans="1:9" ht="15.75">
      <c r="A36" s="39" t="s">
        <v>64</v>
      </c>
      <c r="B36" s="39"/>
      <c r="C36" s="39"/>
      <c r="D36" s="39"/>
      <c r="E36" s="39"/>
      <c r="F36" s="41"/>
      <c r="G36" s="41"/>
      <c r="H36" s="41"/>
      <c r="I36" s="41"/>
    </row>
    <row r="37" spans="1:9" ht="15.75">
      <c r="A37" s="39" t="s">
        <v>142</v>
      </c>
      <c r="B37" s="39"/>
      <c r="C37" s="39"/>
      <c r="D37" s="39"/>
      <c r="E37" s="39"/>
      <c r="F37" s="41">
        <v>3615473</v>
      </c>
      <c r="G37" s="41">
        <v>3275660</v>
      </c>
      <c r="H37" s="41">
        <v>2454088450</v>
      </c>
      <c r="I37" s="41">
        <v>2160703662</v>
      </c>
    </row>
    <row r="38" spans="1:9" ht="15.75">
      <c r="A38" s="39" t="s">
        <v>76</v>
      </c>
      <c r="B38" s="39"/>
      <c r="C38" s="39"/>
      <c r="D38" s="39"/>
      <c r="E38" s="39"/>
      <c r="F38" s="41">
        <v>0</v>
      </c>
      <c r="G38" s="41">
        <v>0</v>
      </c>
      <c r="H38" s="41"/>
      <c r="I38" s="41">
        <v>0</v>
      </c>
    </row>
    <row r="39" spans="1:9" ht="15.75">
      <c r="A39" s="39" t="s">
        <v>77</v>
      </c>
      <c r="B39" s="39"/>
      <c r="C39" s="39"/>
      <c r="D39" s="39"/>
      <c r="E39" s="39"/>
      <c r="F39" s="41">
        <v>0</v>
      </c>
      <c r="G39" s="41">
        <v>0</v>
      </c>
      <c r="H39" s="41"/>
      <c r="I39" s="41">
        <v>0</v>
      </c>
    </row>
    <row r="40" spans="1:9" ht="15.75">
      <c r="A40" s="39" t="s">
        <v>78</v>
      </c>
      <c r="B40" s="39"/>
      <c r="C40" s="39"/>
      <c r="D40" s="39"/>
      <c r="E40" s="39"/>
      <c r="F40" s="41">
        <v>0</v>
      </c>
      <c r="G40" s="41">
        <v>0</v>
      </c>
      <c r="H40" s="41">
        <v>0</v>
      </c>
      <c r="I40" s="41">
        <v>0</v>
      </c>
    </row>
    <row r="41" spans="1:9" ht="15.75">
      <c r="A41" s="39" t="s">
        <v>359</v>
      </c>
      <c r="B41" s="39"/>
      <c r="C41" s="39"/>
      <c r="D41" s="39"/>
      <c r="E41" s="39"/>
      <c r="F41" s="41">
        <v>7610</v>
      </c>
      <c r="G41" s="41">
        <v>0</v>
      </c>
      <c r="H41" s="41">
        <v>28352</v>
      </c>
      <c r="I41" s="41">
        <v>2729892</v>
      </c>
    </row>
    <row r="42" spans="1:9" ht="15.75">
      <c r="A42" s="39" t="s">
        <v>79</v>
      </c>
      <c r="B42" s="39"/>
      <c r="C42" s="39"/>
      <c r="D42" s="39"/>
      <c r="E42" s="39"/>
      <c r="F42" s="41">
        <v>34617</v>
      </c>
      <c r="G42" s="41">
        <v>34662</v>
      </c>
      <c r="H42" s="41">
        <v>66739</v>
      </c>
      <c r="I42" s="41">
        <v>602341</v>
      </c>
    </row>
    <row r="43" spans="1:9" ht="15.75">
      <c r="A43" s="39" t="s">
        <v>80</v>
      </c>
      <c r="B43" s="39"/>
      <c r="C43" s="39"/>
      <c r="D43" s="39"/>
      <c r="E43" s="39"/>
      <c r="F43" s="41">
        <v>90960</v>
      </c>
      <c r="G43" s="41">
        <v>96684</v>
      </c>
      <c r="H43" s="41">
        <v>138563508</v>
      </c>
      <c r="I43" s="41">
        <v>304253578</v>
      </c>
    </row>
    <row r="44" spans="1:9" ht="15.75">
      <c r="A44" s="39" t="s">
        <v>81</v>
      </c>
      <c r="B44" s="39"/>
      <c r="C44" s="39"/>
      <c r="D44" s="39"/>
      <c r="E44" s="39"/>
      <c r="F44" s="41">
        <v>0</v>
      </c>
      <c r="G44" s="41">
        <v>0</v>
      </c>
      <c r="H44" s="41"/>
      <c r="I44" s="41"/>
    </row>
    <row r="45" spans="1:9" ht="15.75">
      <c r="A45" s="39" t="s">
        <v>82</v>
      </c>
      <c r="B45" s="39"/>
      <c r="C45" s="39"/>
      <c r="D45" s="39"/>
      <c r="E45" s="39"/>
      <c r="F45" s="41">
        <v>0</v>
      </c>
      <c r="G45" s="41">
        <v>0</v>
      </c>
      <c r="H45" s="41"/>
      <c r="I45" s="41"/>
    </row>
    <row r="46" spans="1:9" s="14" customFormat="1" ht="15.75">
      <c r="A46" s="38" t="s">
        <v>83</v>
      </c>
      <c r="B46" s="38"/>
      <c r="C46" s="38"/>
      <c r="D46" s="38"/>
      <c r="E46" s="38"/>
      <c r="F46" s="42">
        <f>SUM(F32:F45)</f>
        <v>32620067</v>
      </c>
      <c r="G46" s="42">
        <f>SUM(G32:G45)</f>
        <v>19267706</v>
      </c>
      <c r="H46" s="42">
        <f>SUM(H32:H45)</f>
        <v>2699959660</v>
      </c>
      <c r="I46" s="42">
        <f>SUM(I32:I45)</f>
        <v>2587346678</v>
      </c>
    </row>
    <row r="47" spans="1:9" ht="15.75">
      <c r="A47" s="38" t="s">
        <v>84</v>
      </c>
      <c r="B47" s="39"/>
      <c r="C47" s="39"/>
      <c r="D47" s="39"/>
      <c r="E47" s="39"/>
      <c r="F47" s="41"/>
      <c r="G47" s="41"/>
      <c r="H47" s="41"/>
      <c r="I47" s="41"/>
    </row>
    <row r="48" spans="1:9" ht="15.75">
      <c r="A48" s="39" t="s">
        <v>85</v>
      </c>
      <c r="B48" s="39"/>
      <c r="C48" s="39"/>
      <c r="D48" s="39"/>
      <c r="E48" s="39"/>
      <c r="F48" s="41">
        <v>2288494</v>
      </c>
      <c r="G48" s="41">
        <v>2288494</v>
      </c>
      <c r="H48" s="41">
        <v>12353483</v>
      </c>
      <c r="I48" s="41">
        <v>12353483</v>
      </c>
    </row>
    <row r="49" spans="1:9" ht="15.75">
      <c r="A49" s="39" t="s">
        <v>86</v>
      </c>
      <c r="B49" s="39"/>
      <c r="C49" s="39"/>
      <c r="D49" s="39"/>
      <c r="E49" s="39"/>
      <c r="F49" s="41">
        <v>175129</v>
      </c>
      <c r="G49" s="41">
        <v>138664</v>
      </c>
      <c r="H49" s="41">
        <v>30621187</v>
      </c>
      <c r="I49" s="41">
        <v>30621187</v>
      </c>
    </row>
    <row r="50" spans="1:9" ht="15.75">
      <c r="A50" s="39" t="s">
        <v>87</v>
      </c>
      <c r="B50" s="39"/>
      <c r="C50" s="39"/>
      <c r="D50" s="39"/>
      <c r="E50" s="39"/>
      <c r="F50" s="41">
        <v>2996679</v>
      </c>
      <c r="G50" s="41">
        <v>2117499</v>
      </c>
      <c r="H50" s="41">
        <v>0</v>
      </c>
      <c r="I50" s="41">
        <v>0</v>
      </c>
    </row>
    <row r="51" spans="1:9" ht="15.75">
      <c r="A51" s="39" t="s">
        <v>88</v>
      </c>
      <c r="B51" s="39"/>
      <c r="C51" s="39"/>
      <c r="D51" s="39"/>
      <c r="E51" s="39"/>
      <c r="F51" s="41">
        <f>344424+1575</f>
        <v>345999</v>
      </c>
      <c r="G51" s="41">
        <f>344424+186024</f>
        <v>530448</v>
      </c>
      <c r="H51" s="41">
        <f>979558+112455949</f>
        <v>113435507</v>
      </c>
      <c r="I51" s="41">
        <v>118727053</v>
      </c>
    </row>
    <row r="52" spans="1:9" ht="15.75">
      <c r="A52" s="39" t="s">
        <v>89</v>
      </c>
      <c r="B52" s="39"/>
      <c r="C52" s="39"/>
      <c r="D52" s="39"/>
      <c r="E52" s="39"/>
      <c r="F52" s="41">
        <f>SUM(F48:F51)</f>
        <v>5806301</v>
      </c>
      <c r="G52" s="41">
        <f>SUM(G48:G51)</f>
        <v>5075105</v>
      </c>
      <c r="H52" s="41">
        <f>SUM(H48:H51)</f>
        <v>156410177</v>
      </c>
      <c r="I52" s="41">
        <f>SUM(I48:I51)</f>
        <v>161701723</v>
      </c>
    </row>
    <row r="53" spans="1:9" ht="15.75">
      <c r="A53" s="39" t="s">
        <v>90</v>
      </c>
      <c r="B53" s="39"/>
      <c r="C53" s="39"/>
      <c r="D53" s="39"/>
      <c r="E53" s="39"/>
      <c r="F53" s="41"/>
      <c r="G53" s="41"/>
      <c r="H53" s="41"/>
      <c r="I53" s="41"/>
    </row>
    <row r="54" spans="1:9" s="14" customFormat="1" ht="15.75">
      <c r="A54" s="38" t="s">
        <v>91</v>
      </c>
      <c r="B54" s="38"/>
      <c r="C54" s="38"/>
      <c r="D54" s="38"/>
      <c r="E54" s="38"/>
      <c r="F54" s="42">
        <f>+F53+F52</f>
        <v>5806301</v>
      </c>
      <c r="G54" s="42">
        <f>+G53+G52</f>
        <v>5075105</v>
      </c>
      <c r="H54" s="42">
        <f>+H53+H52</f>
        <v>156410177</v>
      </c>
      <c r="I54" s="42">
        <f>+I53+I52</f>
        <v>161701723</v>
      </c>
    </row>
    <row r="55" spans="1:9" s="14" customFormat="1" ht="15.75">
      <c r="A55" s="38" t="s">
        <v>92</v>
      </c>
      <c r="B55" s="38"/>
      <c r="C55" s="38"/>
      <c r="D55" s="38"/>
      <c r="E55" s="38"/>
      <c r="F55" s="42">
        <f>+F54+F46</f>
        <v>38426368</v>
      </c>
      <c r="G55" s="42">
        <f>+G54+G46</f>
        <v>24342811</v>
      </c>
      <c r="H55" s="42">
        <f>+H54+H46</f>
        <v>2856369837</v>
      </c>
      <c r="I55" s="42">
        <f>+I54+I46</f>
        <v>2749048401</v>
      </c>
    </row>
    <row r="56" spans="1:9" ht="15.75">
      <c r="A56" s="38" t="s">
        <v>93</v>
      </c>
      <c r="B56" s="39"/>
      <c r="C56" s="39"/>
      <c r="D56" s="39"/>
      <c r="E56" s="39"/>
      <c r="F56" s="41">
        <v>1730187</v>
      </c>
      <c r="G56" s="41">
        <v>3060388</v>
      </c>
      <c r="H56" s="41">
        <v>835625213</v>
      </c>
      <c r="I56" s="41">
        <v>702627841</v>
      </c>
    </row>
    <row r="57" spans="1:9" ht="15.75">
      <c r="A57" s="38" t="s">
        <v>94</v>
      </c>
      <c r="B57" s="39"/>
      <c r="C57" s="39"/>
      <c r="D57" s="39"/>
      <c r="E57" s="39"/>
      <c r="F57" s="41"/>
      <c r="G57" s="41"/>
      <c r="H57" s="41"/>
      <c r="I57" s="41"/>
    </row>
    <row r="58" spans="1:9" ht="15.75">
      <c r="A58" s="39" t="s">
        <v>95</v>
      </c>
      <c r="B58" s="39"/>
      <c r="C58" s="39"/>
      <c r="D58" s="39"/>
      <c r="E58" s="39"/>
      <c r="F58" s="41">
        <v>29</v>
      </c>
      <c r="G58" s="41">
        <v>28</v>
      </c>
      <c r="H58" s="41">
        <v>32118</v>
      </c>
      <c r="I58" s="41">
        <v>30623</v>
      </c>
    </row>
    <row r="59" spans="1:9" ht="15.75">
      <c r="A59" s="39" t="s">
        <v>96</v>
      </c>
      <c r="B59" s="39"/>
      <c r="C59" s="39"/>
      <c r="D59" s="39"/>
      <c r="E59" s="39"/>
      <c r="F59" s="41">
        <v>2</v>
      </c>
      <c r="G59" s="41">
        <v>2</v>
      </c>
      <c r="H59" s="41">
        <f>3381+8</f>
        <v>3389</v>
      </c>
      <c r="I59" s="41">
        <v>3122</v>
      </c>
    </row>
    <row r="60" spans="1:9">
      <c r="F60" s="13"/>
      <c r="G60" s="13"/>
      <c r="H60" s="13"/>
      <c r="I60" s="13"/>
    </row>
    <row r="61" spans="1:9" ht="15.75">
      <c r="F61" s="12"/>
      <c r="G61" s="19"/>
      <c r="H61" s="19"/>
      <c r="I61" s="19"/>
    </row>
    <row r="62" spans="1:9" ht="15.75">
      <c r="F62" s="12"/>
      <c r="G62" s="19"/>
      <c r="H62" s="19"/>
      <c r="I62" s="19"/>
    </row>
    <row r="63" spans="1:9" ht="15.75">
      <c r="F63" s="12"/>
      <c r="G63" s="19"/>
      <c r="H63" s="19"/>
      <c r="I63" s="19"/>
    </row>
    <row r="64" spans="1:9" ht="15.75">
      <c r="F64" s="12"/>
      <c r="G64" s="19"/>
      <c r="H64" s="19"/>
      <c r="I64" s="19"/>
    </row>
    <row r="65" spans="6:9">
      <c r="F65" s="19"/>
      <c r="G65" s="19"/>
      <c r="H65" s="19"/>
      <c r="I65" s="19"/>
    </row>
    <row r="66" spans="6:9">
      <c r="F66" s="19"/>
      <c r="G66" s="19"/>
      <c r="H66" s="19"/>
      <c r="I66" s="19"/>
    </row>
    <row r="67" spans="6:9">
      <c r="F67" s="19"/>
      <c r="G67" s="19"/>
      <c r="H67" s="19"/>
      <c r="I67" s="19"/>
    </row>
    <row r="68" spans="6:9">
      <c r="F68" s="19"/>
      <c r="G68" s="19"/>
      <c r="H68" s="19"/>
      <c r="I68" s="19"/>
    </row>
    <row r="69" spans="6:9">
      <c r="F69" s="19"/>
      <c r="G69" s="19"/>
      <c r="H69" s="19"/>
      <c r="I69" s="19"/>
    </row>
    <row r="70" spans="6:9">
      <c r="F70" s="19"/>
      <c r="G70" s="19"/>
      <c r="H70" s="19"/>
      <c r="I70" s="19"/>
    </row>
    <row r="71" spans="6:9">
      <c r="F71" s="19"/>
      <c r="G71" s="19"/>
      <c r="H71" s="19"/>
      <c r="I71" s="19"/>
    </row>
    <row r="72" spans="6:9">
      <c r="F72" s="19"/>
      <c r="G72" s="19"/>
      <c r="H72" s="19"/>
      <c r="I72" s="19"/>
    </row>
    <row r="73" spans="6:9">
      <c r="F73" s="19"/>
      <c r="G73" s="19"/>
      <c r="H73" s="19"/>
      <c r="I73" s="19"/>
    </row>
    <row r="74" spans="6:9">
      <c r="F74" s="19"/>
      <c r="G74" s="19"/>
      <c r="H74" s="19"/>
      <c r="I74" s="19"/>
    </row>
  </sheetData>
  <mergeCells count="10">
    <mergeCell ref="A1:I1"/>
    <mergeCell ref="A2:I2"/>
    <mergeCell ref="A4:I4"/>
    <mergeCell ref="I6:I7"/>
    <mergeCell ref="H6:H7"/>
    <mergeCell ref="G6:G7"/>
    <mergeCell ref="F6:F7"/>
    <mergeCell ref="A3:I3"/>
    <mergeCell ref="F5:G5"/>
    <mergeCell ref="H5:I5"/>
  </mergeCells>
  <phoneticPr fontId="0" type="noConversion"/>
  <pageMargins left="0.6" right="0.42" top="0.74803149606299213" bottom="0.74803149606299213" header="0.31496062992125984" footer="0.31496062992125984"/>
  <pageSetup scale="90" orientation="landscape" r:id="rId1"/>
</worksheet>
</file>

<file path=xl/worksheets/sheet4.xml><?xml version="1.0" encoding="utf-8"?>
<worksheet xmlns="http://schemas.openxmlformats.org/spreadsheetml/2006/main" xmlns:r="http://schemas.openxmlformats.org/officeDocument/2006/relationships">
  <dimension ref="A1:E65"/>
  <sheetViews>
    <sheetView topLeftCell="A59" workbookViewId="0">
      <selection activeCell="A30" sqref="A30"/>
    </sheetView>
  </sheetViews>
  <sheetFormatPr defaultRowHeight="15.75"/>
  <cols>
    <col min="1" max="1" width="56.140625" style="3" customWidth="1"/>
    <col min="2" max="3" width="15" style="3" customWidth="1"/>
    <col min="4" max="4" width="14.42578125" style="3" customWidth="1"/>
    <col min="5" max="5" width="15" style="3" customWidth="1"/>
    <col min="6" max="16384" width="9.140625" style="3"/>
  </cols>
  <sheetData>
    <row r="1" spans="1:5">
      <c r="A1" s="173" t="s">
        <v>39</v>
      </c>
      <c r="B1" s="174"/>
      <c r="C1" s="174"/>
      <c r="D1" s="174"/>
      <c r="E1" s="175"/>
    </row>
    <row r="2" spans="1:5">
      <c r="A2" s="176" t="s">
        <v>254</v>
      </c>
      <c r="B2" s="177"/>
      <c r="C2" s="177"/>
      <c r="D2" s="177"/>
      <c r="E2" s="178"/>
    </row>
    <row r="3" spans="1:5">
      <c r="A3" s="176" t="s">
        <v>297</v>
      </c>
      <c r="B3" s="177"/>
      <c r="C3" s="177"/>
      <c r="D3" s="177"/>
      <c r="E3" s="178"/>
    </row>
    <row r="4" spans="1:5">
      <c r="A4" s="179"/>
      <c r="B4" s="180"/>
      <c r="C4" s="180"/>
      <c r="D4" s="180"/>
      <c r="E4" s="181"/>
    </row>
    <row r="5" spans="1:5">
      <c r="A5" s="78"/>
      <c r="B5" s="189" t="s">
        <v>288</v>
      </c>
      <c r="C5" s="189"/>
      <c r="D5" s="189" t="s">
        <v>289</v>
      </c>
      <c r="E5" s="189"/>
    </row>
    <row r="6" spans="1:5" ht="15.75" customHeight="1">
      <c r="A6" s="79" t="s">
        <v>1</v>
      </c>
      <c r="B6" s="190" t="s">
        <v>335</v>
      </c>
      <c r="C6" s="190" t="s">
        <v>335</v>
      </c>
      <c r="D6" s="190" t="s">
        <v>335</v>
      </c>
      <c r="E6" s="190" t="s">
        <v>335</v>
      </c>
    </row>
    <row r="7" spans="1:5">
      <c r="A7" s="80"/>
      <c r="B7" s="191"/>
      <c r="C7" s="191"/>
      <c r="D7" s="191"/>
      <c r="E7" s="191"/>
    </row>
    <row r="8" spans="1:5">
      <c r="A8" s="80"/>
      <c r="B8" s="97" t="s">
        <v>303</v>
      </c>
      <c r="C8" s="97" t="s">
        <v>237</v>
      </c>
      <c r="D8" s="97" t="s">
        <v>303</v>
      </c>
      <c r="E8" s="97" t="s">
        <v>237</v>
      </c>
    </row>
    <row r="9" spans="1:5">
      <c r="A9" s="81"/>
      <c r="B9" s="98" t="s">
        <v>346</v>
      </c>
      <c r="C9" s="98" t="s">
        <v>346</v>
      </c>
      <c r="D9" s="98" t="s">
        <v>347</v>
      </c>
      <c r="E9" s="98" t="s">
        <v>347</v>
      </c>
    </row>
    <row r="10" spans="1:5" s="2" customFormat="1">
      <c r="A10" s="38" t="s">
        <v>255</v>
      </c>
      <c r="B10" s="45"/>
      <c r="C10" s="45"/>
      <c r="D10" s="45"/>
      <c r="E10" s="45"/>
    </row>
    <row r="11" spans="1:5">
      <c r="A11" s="39" t="s">
        <v>256</v>
      </c>
      <c r="B11" s="46">
        <v>852208</v>
      </c>
      <c r="C11" s="46">
        <v>801204</v>
      </c>
      <c r="D11" s="46">
        <v>3820165</v>
      </c>
      <c r="E11" s="46">
        <v>8430402</v>
      </c>
    </row>
    <row r="12" spans="1:5">
      <c r="A12" s="39" t="s">
        <v>257</v>
      </c>
      <c r="B12" s="46"/>
      <c r="C12" s="46"/>
      <c r="D12" s="46"/>
      <c r="E12" s="46"/>
    </row>
    <row r="13" spans="1:5">
      <c r="A13" s="39" t="s">
        <v>258</v>
      </c>
      <c r="B13" s="46">
        <v>22734</v>
      </c>
      <c r="C13" s="46">
        <v>-3608</v>
      </c>
      <c r="D13" s="46">
        <v>34625745</v>
      </c>
      <c r="E13" s="46">
        <v>31189680</v>
      </c>
    </row>
    <row r="14" spans="1:5">
      <c r="A14" s="39" t="s">
        <v>259</v>
      </c>
      <c r="B14" s="46">
        <v>-151997</v>
      </c>
      <c r="C14" s="46">
        <v>-5542837</v>
      </c>
      <c r="D14" s="46">
        <v>-93227518</v>
      </c>
      <c r="E14" s="46">
        <v>-283627792</v>
      </c>
    </row>
    <row r="15" spans="1:5">
      <c r="A15" s="39" t="s">
        <v>260</v>
      </c>
      <c r="B15" s="46">
        <v>13350521</v>
      </c>
      <c r="C15" s="46">
        <v>1300499</v>
      </c>
      <c r="D15" s="46">
        <v>108379196</v>
      </c>
      <c r="E15" s="46">
        <v>275359900</v>
      </c>
    </row>
    <row r="16" spans="1:5">
      <c r="A16" s="39" t="s">
        <v>261</v>
      </c>
      <c r="B16" s="46">
        <v>-303</v>
      </c>
      <c r="C16" s="46">
        <v>-230</v>
      </c>
      <c r="D16" s="46"/>
      <c r="E16" s="46"/>
    </row>
    <row r="17" spans="1:5">
      <c r="A17" s="39" t="s">
        <v>329</v>
      </c>
      <c r="B17" s="46">
        <v>-1441</v>
      </c>
      <c r="C17" s="46"/>
      <c r="D17" s="46"/>
      <c r="E17" s="46"/>
    </row>
    <row r="18" spans="1:5">
      <c r="A18" s="39" t="s">
        <v>262</v>
      </c>
      <c r="B18" s="46"/>
      <c r="C18" s="46"/>
      <c r="D18" s="46"/>
      <c r="E18" s="46"/>
    </row>
    <row r="19" spans="1:5">
      <c r="A19" s="39" t="s">
        <v>263</v>
      </c>
      <c r="B19" s="46"/>
      <c r="C19" s="46"/>
      <c r="D19" s="46">
        <v>6031581</v>
      </c>
      <c r="E19" s="46">
        <v>6078135</v>
      </c>
    </row>
    <row r="20" spans="1:5">
      <c r="A20" s="39" t="s">
        <v>315</v>
      </c>
      <c r="B20" s="46">
        <v>-225</v>
      </c>
      <c r="C20" s="46">
        <v>0</v>
      </c>
      <c r="D20" s="46"/>
      <c r="E20" s="46"/>
    </row>
    <row r="21" spans="1:5">
      <c r="A21" s="39" t="s">
        <v>264</v>
      </c>
      <c r="B21" s="46">
        <v>-5045</v>
      </c>
      <c r="C21" s="46">
        <v>-4156</v>
      </c>
      <c r="D21" s="46"/>
      <c r="E21" s="46"/>
    </row>
    <row r="22" spans="1:5">
      <c r="A22" s="39" t="s">
        <v>265</v>
      </c>
      <c r="B22" s="46">
        <v>-101139</v>
      </c>
      <c r="C22" s="46">
        <v>-126393</v>
      </c>
      <c r="D22" s="46">
        <v>-220133</v>
      </c>
      <c r="E22" s="46">
        <v>-4650000</v>
      </c>
    </row>
    <row r="23" spans="1:5" s="2" customFormat="1">
      <c r="A23" s="38" t="s">
        <v>266</v>
      </c>
      <c r="B23" s="47">
        <f>SUM(B11:B22)</f>
        <v>13965313</v>
      </c>
      <c r="C23" s="47">
        <f>SUM(C11:C22)</f>
        <v>-3575521</v>
      </c>
      <c r="D23" s="47">
        <f>SUM(D11:D22)</f>
        <v>59409036</v>
      </c>
      <c r="E23" s="47">
        <f>SUM(E11:E22)</f>
        <v>32780325</v>
      </c>
    </row>
    <row r="24" spans="1:5">
      <c r="A24" s="39"/>
      <c r="B24" s="46"/>
      <c r="C24" s="46"/>
      <c r="D24" s="46"/>
      <c r="E24" s="46"/>
    </row>
    <row r="25" spans="1:5" s="2" customFormat="1">
      <c r="A25" s="38" t="s">
        <v>267</v>
      </c>
      <c r="B25" s="47"/>
      <c r="C25" s="47"/>
      <c r="D25" s="47"/>
      <c r="E25" s="47"/>
    </row>
    <row r="26" spans="1:5">
      <c r="A26" s="39" t="s">
        <v>268</v>
      </c>
      <c r="B26" s="46">
        <v>-570</v>
      </c>
      <c r="C26" s="46">
        <v>-414</v>
      </c>
      <c r="D26" s="46">
        <v>-1659446</v>
      </c>
      <c r="E26" s="46">
        <v>-2215778</v>
      </c>
    </row>
    <row r="27" spans="1:5">
      <c r="A27" s="39" t="s">
        <v>362</v>
      </c>
      <c r="B27" s="46">
        <v>42324</v>
      </c>
      <c r="C27" s="46">
        <v>0</v>
      </c>
      <c r="D27" s="46">
        <v>80311</v>
      </c>
      <c r="E27" s="46">
        <v>18684</v>
      </c>
    </row>
    <row r="28" spans="1:5">
      <c r="A28" s="39" t="s">
        <v>269</v>
      </c>
      <c r="B28" s="46">
        <v>-1978568</v>
      </c>
      <c r="C28" s="46">
        <v>-1139496</v>
      </c>
      <c r="D28" s="46"/>
      <c r="E28" s="46"/>
    </row>
    <row r="29" spans="1:5">
      <c r="A29" s="39" t="s">
        <v>363</v>
      </c>
      <c r="B29" s="46"/>
      <c r="C29" s="46"/>
      <c r="D29" s="46"/>
      <c r="E29" s="46"/>
    </row>
    <row r="30" spans="1:5">
      <c r="A30" s="39" t="s">
        <v>270</v>
      </c>
      <c r="B30" s="46"/>
      <c r="C30" s="46"/>
      <c r="D30" s="46"/>
      <c r="E30" s="46"/>
    </row>
    <row r="31" spans="1:5">
      <c r="A31" s="39" t="s">
        <v>271</v>
      </c>
      <c r="B31" s="46"/>
      <c r="C31" s="46"/>
      <c r="D31" s="46"/>
      <c r="E31" s="46"/>
    </row>
    <row r="32" spans="1:5">
      <c r="A32" s="39" t="s">
        <v>272</v>
      </c>
      <c r="B32" s="46"/>
      <c r="C32" s="46"/>
      <c r="D32" s="46"/>
      <c r="E32" s="46"/>
    </row>
    <row r="33" spans="1:5">
      <c r="A33" s="39" t="s">
        <v>294</v>
      </c>
      <c r="B33" s="46"/>
      <c r="C33" s="46"/>
      <c r="D33" s="46">
        <v>-63743</v>
      </c>
      <c r="E33" s="46">
        <v>-68943</v>
      </c>
    </row>
    <row r="34" spans="1:5">
      <c r="A34" s="39" t="s">
        <v>273</v>
      </c>
      <c r="B34" s="46"/>
      <c r="C34" s="46"/>
      <c r="D34" s="46"/>
      <c r="E34" s="46"/>
    </row>
    <row r="35" spans="1:5">
      <c r="A35" s="39" t="s">
        <v>274</v>
      </c>
      <c r="B35" s="46">
        <v>303</v>
      </c>
      <c r="C35" s="46">
        <v>230</v>
      </c>
      <c r="D35" s="46"/>
      <c r="E35" s="46"/>
    </row>
    <row r="36" spans="1:5">
      <c r="A36" s="39" t="s">
        <v>360</v>
      </c>
      <c r="B36" s="46"/>
      <c r="C36" s="46"/>
      <c r="D36" s="46"/>
      <c r="E36" s="46"/>
    </row>
    <row r="37" spans="1:5" s="2" customFormat="1">
      <c r="A37" s="38" t="s">
        <v>275</v>
      </c>
      <c r="B37" s="47">
        <f>SUM(B26:B36)</f>
        <v>-1936511</v>
      </c>
      <c r="C37" s="47">
        <f>SUM(C26:C36)</f>
        <v>-1139680</v>
      </c>
      <c r="D37" s="47">
        <f>SUM(D26:D36)</f>
        <v>-1642878</v>
      </c>
      <c r="E37" s="47">
        <f>SUM(E26:E36)</f>
        <v>-2266037</v>
      </c>
    </row>
    <row r="38" spans="1:5">
      <c r="A38" s="39"/>
      <c r="B38" s="46"/>
      <c r="C38" s="46"/>
      <c r="D38" s="46"/>
      <c r="E38" s="46"/>
    </row>
    <row r="39" spans="1:5">
      <c r="A39" s="38" t="s">
        <v>276</v>
      </c>
      <c r="B39" s="46"/>
      <c r="C39" s="46"/>
      <c r="D39" s="46"/>
      <c r="E39" s="46"/>
    </row>
    <row r="40" spans="1:5">
      <c r="A40" s="39" t="s">
        <v>277</v>
      </c>
      <c r="B40" s="46"/>
      <c r="C40" s="46"/>
      <c r="D40" s="46">
        <v>0</v>
      </c>
      <c r="E40" s="46">
        <v>15980460</v>
      </c>
    </row>
    <row r="41" spans="1:5">
      <c r="A41" s="39" t="s">
        <v>278</v>
      </c>
      <c r="B41" s="46"/>
      <c r="C41" s="46"/>
      <c r="D41" s="46"/>
      <c r="E41" s="46"/>
    </row>
    <row r="42" spans="1:5">
      <c r="A42" s="39" t="s">
        <v>279</v>
      </c>
      <c r="B42" s="46"/>
      <c r="C42" s="46"/>
      <c r="D42" s="46">
        <v>10000000</v>
      </c>
      <c r="E42" s="46"/>
    </row>
    <row r="43" spans="1:5">
      <c r="A43" s="39" t="s">
        <v>280</v>
      </c>
      <c r="B43" s="46"/>
      <c r="C43" s="46"/>
      <c r="D43" s="46">
        <v>-2000000</v>
      </c>
      <c r="E43" s="46">
        <v>-2000000</v>
      </c>
    </row>
    <row r="44" spans="1:5">
      <c r="A44" s="39" t="s">
        <v>330</v>
      </c>
      <c r="B44" s="46"/>
      <c r="C44" s="46"/>
      <c r="D44" s="46">
        <v>-6145824</v>
      </c>
      <c r="E44" s="46">
        <v>-6046206</v>
      </c>
    </row>
    <row r="45" spans="1:5">
      <c r="A45" s="39" t="s">
        <v>281</v>
      </c>
      <c r="B45" s="46"/>
      <c r="C45" s="46"/>
      <c r="D45" s="46"/>
      <c r="E45" s="46"/>
    </row>
    <row r="46" spans="1:5">
      <c r="A46" s="39" t="s">
        <v>282</v>
      </c>
      <c r="B46" s="46"/>
      <c r="C46" s="46"/>
      <c r="D46" s="46"/>
      <c r="E46" s="46"/>
    </row>
    <row r="47" spans="1:5">
      <c r="A47" s="39" t="s">
        <v>283</v>
      </c>
      <c r="B47" s="46"/>
      <c r="C47" s="46"/>
      <c r="D47" s="46">
        <v>-722648</v>
      </c>
      <c r="E47" s="46">
        <v>-944961</v>
      </c>
    </row>
    <row r="48" spans="1:5">
      <c r="A48" s="39" t="s">
        <v>348</v>
      </c>
      <c r="B48" s="46">
        <v>-5724</v>
      </c>
      <c r="C48" s="46">
        <v>1987050</v>
      </c>
      <c r="D48" s="46"/>
      <c r="E48" s="46"/>
    </row>
    <row r="49" spans="1:5" s="2" customFormat="1">
      <c r="A49" s="38" t="s">
        <v>284</v>
      </c>
      <c r="B49" s="47">
        <f>SUM(B40:B48)</f>
        <v>-5724</v>
      </c>
      <c r="C49" s="47">
        <f>SUM(C40:C48)</f>
        <v>1987050</v>
      </c>
      <c r="D49" s="47">
        <f>SUM(D40:D48)</f>
        <v>1131528</v>
      </c>
      <c r="E49" s="47">
        <f>SUM(E40:E48)</f>
        <v>6989293</v>
      </c>
    </row>
    <row r="50" spans="1:5">
      <c r="A50" s="38"/>
      <c r="B50" s="46"/>
      <c r="C50" s="46"/>
      <c r="D50" s="46"/>
      <c r="E50" s="46"/>
    </row>
    <row r="51" spans="1:5" s="2" customFormat="1">
      <c r="A51" s="38" t="s">
        <v>285</v>
      </c>
      <c r="B51" s="47">
        <f>+B23+B37+B49</f>
        <v>12023078</v>
      </c>
      <c r="C51" s="47">
        <f>+C23+C37+C49</f>
        <v>-2728151</v>
      </c>
      <c r="D51" s="47">
        <v>58897686</v>
      </c>
      <c r="E51" s="47">
        <v>37503579</v>
      </c>
    </row>
    <row r="52" spans="1:5">
      <c r="A52" s="39" t="s">
        <v>286</v>
      </c>
      <c r="B52" s="46">
        <v>1594263</v>
      </c>
      <c r="C52" s="46">
        <v>4345831</v>
      </c>
      <c r="D52" s="46">
        <v>190087778</v>
      </c>
      <c r="E52" s="46">
        <v>152584199</v>
      </c>
    </row>
    <row r="53" spans="1:5">
      <c r="A53" s="39" t="s">
        <v>361</v>
      </c>
      <c r="B53" s="46"/>
      <c r="C53" s="46"/>
      <c r="D53" s="46"/>
      <c r="E53" s="46"/>
    </row>
    <row r="54" spans="1:5" s="2" customFormat="1">
      <c r="A54" s="38" t="s">
        <v>287</v>
      </c>
      <c r="B54" s="47">
        <f>SUM(B51:B53)</f>
        <v>13617341</v>
      </c>
      <c r="C54" s="47">
        <f>SUM(C51:C53)</f>
        <v>1617680</v>
      </c>
      <c r="D54" s="47">
        <f>SUM(D51:D53)</f>
        <v>248985464</v>
      </c>
      <c r="E54" s="47">
        <f>SUM(E51:E53)</f>
        <v>190087778</v>
      </c>
    </row>
    <row r="55" spans="1:5">
      <c r="B55" s="12"/>
      <c r="C55" s="12"/>
      <c r="D55" s="12"/>
      <c r="E55" s="12"/>
    </row>
    <row r="56" spans="1:5">
      <c r="B56" s="12"/>
      <c r="C56" s="12"/>
      <c r="D56" s="12"/>
      <c r="E56" s="12"/>
    </row>
    <row r="57" spans="1:5">
      <c r="B57" s="12"/>
      <c r="C57" s="12"/>
      <c r="D57" s="12"/>
      <c r="E57" s="12"/>
    </row>
    <row r="58" spans="1:5">
      <c r="B58" s="12"/>
      <c r="C58" s="12"/>
      <c r="D58" s="12"/>
      <c r="E58" s="12"/>
    </row>
    <row r="59" spans="1:5">
      <c r="B59" s="12"/>
      <c r="C59" s="12"/>
      <c r="D59" s="12"/>
      <c r="E59" s="12"/>
    </row>
    <row r="60" spans="1:5">
      <c r="B60" s="12"/>
      <c r="C60" s="12"/>
      <c r="D60" s="12"/>
      <c r="E60" s="12"/>
    </row>
    <row r="61" spans="1:5">
      <c r="B61" s="12"/>
      <c r="C61" s="12"/>
      <c r="D61" s="12"/>
      <c r="E61" s="12"/>
    </row>
    <row r="62" spans="1:5">
      <c r="B62" s="12"/>
      <c r="C62" s="12"/>
      <c r="D62" s="12"/>
      <c r="E62" s="12"/>
    </row>
    <row r="63" spans="1:5">
      <c r="B63" s="12"/>
      <c r="C63" s="12"/>
      <c r="D63" s="12"/>
      <c r="E63" s="12"/>
    </row>
    <row r="64" spans="1:5">
      <c r="B64" s="12"/>
      <c r="C64" s="12"/>
      <c r="D64" s="12"/>
      <c r="E64" s="12"/>
    </row>
    <row r="65" spans="2:5">
      <c r="B65" s="28"/>
      <c r="C65" s="28"/>
      <c r="D65" s="28"/>
      <c r="E65" s="28"/>
    </row>
  </sheetData>
  <mergeCells count="10">
    <mergeCell ref="A1:E1"/>
    <mergeCell ref="A2:E2"/>
    <mergeCell ref="A4:E4"/>
    <mergeCell ref="B5:C5"/>
    <mergeCell ref="D5:E5"/>
    <mergeCell ref="B6:B7"/>
    <mergeCell ref="C6:C7"/>
    <mergeCell ref="D6:D7"/>
    <mergeCell ref="E6:E7"/>
    <mergeCell ref="A3:E3"/>
  </mergeCells>
  <phoneticPr fontId="0" type="noConversion"/>
  <pageMargins left="0.75" right="0.75" top="1" bottom="1" header="0.5" footer="0.5"/>
  <pageSetup scale="90" orientation="landscape" horizontalDpi="0" verticalDpi="0" r:id="rId1"/>
  <headerFooter alignWithMargins="0"/>
</worksheet>
</file>

<file path=xl/worksheets/sheet5.xml><?xml version="1.0" encoding="utf-8"?>
<worksheet xmlns="http://schemas.openxmlformats.org/spreadsheetml/2006/main" xmlns:r="http://schemas.openxmlformats.org/officeDocument/2006/relationships">
  <dimension ref="A1:V66"/>
  <sheetViews>
    <sheetView topLeftCell="A45" workbookViewId="0">
      <selection activeCell="H70" sqref="H70"/>
    </sheetView>
  </sheetViews>
  <sheetFormatPr defaultRowHeight="15"/>
  <cols>
    <col min="1" max="1" width="45.7109375" style="1" customWidth="1"/>
    <col min="2" max="5" width="0" style="1" hidden="1" customWidth="1"/>
    <col min="6" max="6" width="14.7109375" style="1" customWidth="1"/>
    <col min="7" max="7" width="14.28515625" style="1" customWidth="1"/>
    <col min="8" max="8" width="15" style="1" customWidth="1"/>
    <col min="9" max="9" width="14.42578125" style="1" customWidth="1"/>
    <col min="10" max="10" width="15.42578125" style="1" customWidth="1"/>
    <col min="11" max="11" width="16.5703125" style="1" customWidth="1"/>
    <col min="12" max="12" width="14" style="1" bestFit="1" customWidth="1"/>
    <col min="13" max="13" width="15.7109375" style="1" bestFit="1" customWidth="1"/>
    <col min="14" max="14" width="15.7109375" style="1" customWidth="1"/>
    <col min="15" max="15" width="15.7109375" style="1" bestFit="1" customWidth="1"/>
    <col min="16" max="16384" width="9.140625" style="1"/>
  </cols>
  <sheetData>
    <row r="1" spans="1:22" ht="15.75">
      <c r="A1" s="173" t="s">
        <v>39</v>
      </c>
      <c r="B1" s="174"/>
      <c r="C1" s="174"/>
      <c r="D1" s="174"/>
      <c r="E1" s="174"/>
      <c r="F1" s="174"/>
      <c r="G1" s="174"/>
      <c r="H1" s="174"/>
      <c r="I1" s="174"/>
      <c r="J1" s="174"/>
      <c r="K1" s="174"/>
      <c r="L1" s="174"/>
      <c r="M1" s="174"/>
      <c r="N1" s="174"/>
      <c r="O1" s="175"/>
    </row>
    <row r="2" spans="1:22" ht="15.75">
      <c r="A2" s="176" t="s">
        <v>97</v>
      </c>
      <c r="B2" s="177"/>
      <c r="C2" s="177"/>
      <c r="D2" s="177"/>
      <c r="E2" s="177"/>
      <c r="F2" s="177"/>
      <c r="G2" s="177"/>
      <c r="H2" s="177"/>
      <c r="I2" s="177"/>
      <c r="J2" s="177"/>
      <c r="K2" s="177"/>
      <c r="L2" s="177"/>
      <c r="M2" s="177"/>
      <c r="N2" s="177"/>
      <c r="O2" s="178"/>
      <c r="P2" s="95"/>
      <c r="Q2" s="95"/>
      <c r="R2" s="95"/>
      <c r="S2" s="95"/>
      <c r="T2" s="95"/>
      <c r="U2" s="95"/>
      <c r="V2" s="95"/>
    </row>
    <row r="3" spans="1:22" ht="15.75">
      <c r="A3" s="176" t="s">
        <v>297</v>
      </c>
      <c r="B3" s="177"/>
      <c r="C3" s="177"/>
      <c r="D3" s="177"/>
      <c r="E3" s="177"/>
      <c r="F3" s="177"/>
      <c r="G3" s="177"/>
      <c r="H3" s="177"/>
      <c r="I3" s="177"/>
      <c r="J3" s="177"/>
      <c r="K3" s="177"/>
      <c r="L3" s="177"/>
      <c r="M3" s="177"/>
      <c r="N3" s="177"/>
      <c r="O3" s="178"/>
      <c r="P3" s="95"/>
      <c r="Q3" s="95"/>
      <c r="R3" s="95"/>
      <c r="S3" s="95"/>
      <c r="T3" s="95"/>
      <c r="U3" s="95"/>
      <c r="V3" s="95"/>
    </row>
    <row r="4" spans="1:22" ht="15.75">
      <c r="A4" s="179"/>
      <c r="B4" s="180"/>
      <c r="C4" s="180"/>
      <c r="D4" s="180"/>
      <c r="E4" s="180"/>
      <c r="F4" s="180"/>
      <c r="G4" s="180"/>
      <c r="H4" s="180"/>
      <c r="I4" s="180"/>
      <c r="J4" s="180"/>
      <c r="K4" s="180"/>
      <c r="L4" s="180"/>
      <c r="M4" s="180"/>
      <c r="N4" s="180"/>
      <c r="O4" s="181"/>
      <c r="P4" s="94"/>
      <c r="Q4" s="94"/>
      <c r="R4" s="94"/>
      <c r="S4" s="94"/>
      <c r="T4" s="94"/>
      <c r="U4" s="94"/>
      <c r="V4" s="94"/>
    </row>
    <row r="5" spans="1:22" ht="37.5" customHeight="1">
      <c r="A5" s="131" t="s">
        <v>34</v>
      </c>
      <c r="B5" s="124"/>
      <c r="C5" s="124"/>
      <c r="D5" s="124"/>
      <c r="E5" s="124"/>
      <c r="F5" s="124"/>
      <c r="G5" s="124"/>
      <c r="H5" s="124"/>
      <c r="I5" s="124"/>
      <c r="J5" s="124"/>
      <c r="K5" s="124"/>
      <c r="L5" s="124"/>
      <c r="M5" s="124"/>
      <c r="N5" s="124"/>
      <c r="O5" s="125"/>
    </row>
    <row r="6" spans="1:22" ht="15.75">
      <c r="A6" s="87"/>
      <c r="B6" s="8"/>
      <c r="C6" s="8"/>
      <c r="D6" s="8"/>
      <c r="E6" s="8"/>
      <c r="F6" s="195" t="s">
        <v>114</v>
      </c>
      <c r="G6" s="196"/>
      <c r="H6" s="197"/>
      <c r="I6" s="195" t="s">
        <v>123</v>
      </c>
      <c r="J6" s="196"/>
      <c r="K6" s="197"/>
      <c r="L6" s="99"/>
      <c r="M6" s="96"/>
      <c r="N6" s="100"/>
      <c r="O6" s="96"/>
    </row>
    <row r="7" spans="1:22" ht="31.5">
      <c r="A7" s="88" t="s">
        <v>1</v>
      </c>
      <c r="B7" s="9"/>
      <c r="C7" s="9"/>
      <c r="D7" s="9"/>
      <c r="E7" s="9"/>
      <c r="F7" s="96" t="s">
        <v>115</v>
      </c>
      <c r="G7" s="96" t="s">
        <v>115</v>
      </c>
      <c r="H7" s="96" t="s">
        <v>119</v>
      </c>
      <c r="I7" s="97" t="s">
        <v>121</v>
      </c>
      <c r="J7" s="97" t="s">
        <v>124</v>
      </c>
      <c r="K7" s="97" t="s">
        <v>126</v>
      </c>
      <c r="L7" s="97" t="s">
        <v>128</v>
      </c>
      <c r="M7" s="97" t="s">
        <v>130</v>
      </c>
      <c r="N7" s="101" t="s">
        <v>342</v>
      </c>
      <c r="O7" s="97" t="s">
        <v>91</v>
      </c>
    </row>
    <row r="8" spans="1:22" ht="15.75">
      <c r="A8" s="89"/>
      <c r="B8" s="9"/>
      <c r="C8" s="9"/>
      <c r="D8" s="9"/>
      <c r="E8" s="9"/>
      <c r="F8" s="97" t="s">
        <v>116</v>
      </c>
      <c r="G8" s="97" t="s">
        <v>118</v>
      </c>
      <c r="H8" s="97" t="s">
        <v>120</v>
      </c>
      <c r="I8" s="97" t="s">
        <v>122</v>
      </c>
      <c r="J8" s="97" t="s">
        <v>125</v>
      </c>
      <c r="K8" s="97" t="s">
        <v>127</v>
      </c>
      <c r="L8" s="97" t="s">
        <v>129</v>
      </c>
      <c r="M8" s="97"/>
      <c r="N8" s="97" t="s">
        <v>131</v>
      </c>
      <c r="O8" s="97"/>
    </row>
    <row r="9" spans="1:22" ht="15.75">
      <c r="A9" s="48"/>
      <c r="B9" s="5"/>
      <c r="C9" s="5"/>
      <c r="D9" s="5"/>
      <c r="E9" s="5"/>
      <c r="F9" s="98" t="s">
        <v>117</v>
      </c>
      <c r="G9" s="98" t="s">
        <v>117</v>
      </c>
      <c r="H9" s="98"/>
      <c r="I9" s="98"/>
      <c r="J9" s="98"/>
      <c r="K9" s="98"/>
      <c r="L9" s="98"/>
      <c r="M9" s="98"/>
      <c r="N9" s="98"/>
      <c r="O9" s="98"/>
    </row>
    <row r="10" spans="1:22" ht="15.75">
      <c r="A10" s="82" t="s">
        <v>301</v>
      </c>
      <c r="B10" s="85"/>
      <c r="C10" s="83"/>
      <c r="D10" s="83"/>
      <c r="E10" s="90"/>
      <c r="F10" s="84">
        <v>0</v>
      </c>
      <c r="G10" s="84">
        <v>0</v>
      </c>
      <c r="H10" s="84">
        <v>2288495</v>
      </c>
      <c r="I10" s="91">
        <v>138664</v>
      </c>
      <c r="J10" s="84">
        <v>0</v>
      </c>
      <c r="K10" s="84">
        <v>2117499</v>
      </c>
      <c r="L10" s="84">
        <f>186024+344424</f>
        <v>530448</v>
      </c>
      <c r="M10" s="84">
        <f>SUM(F10:L10)</f>
        <v>5075106</v>
      </c>
      <c r="N10" s="84">
        <v>0</v>
      </c>
      <c r="O10" s="84">
        <f>+N10+M10</f>
        <v>5075106</v>
      </c>
    </row>
    <row r="11" spans="1:22" ht="15.75">
      <c r="A11" s="82" t="s">
        <v>98</v>
      </c>
      <c r="B11" s="85"/>
      <c r="C11" s="83"/>
      <c r="D11" s="83"/>
      <c r="E11" s="90"/>
      <c r="F11" s="84"/>
      <c r="G11" s="84"/>
      <c r="H11" s="84"/>
      <c r="I11" s="91"/>
      <c r="J11" s="84"/>
      <c r="K11" s="84"/>
      <c r="L11" s="84"/>
      <c r="M11" s="84"/>
      <c r="N11" s="84"/>
      <c r="O11" s="84"/>
    </row>
    <row r="12" spans="1:22" ht="15.75">
      <c r="A12" s="83"/>
      <c r="B12" s="85"/>
      <c r="C12" s="83"/>
      <c r="D12" s="83"/>
      <c r="E12" s="90"/>
      <c r="F12" s="84"/>
      <c r="G12" s="84"/>
      <c r="H12" s="84"/>
      <c r="I12" s="91"/>
      <c r="J12" s="84"/>
      <c r="K12" s="84"/>
      <c r="L12" s="84"/>
      <c r="M12" s="84">
        <f>SUM(F12:L12)</f>
        <v>0</v>
      </c>
      <c r="N12" s="84"/>
      <c r="O12" s="84">
        <f>+N12+M12</f>
        <v>0</v>
      </c>
    </row>
    <row r="13" spans="1:22" ht="15.75">
      <c r="A13" s="83" t="s">
        <v>99</v>
      </c>
      <c r="B13" s="85"/>
      <c r="C13" s="83"/>
      <c r="D13" s="83"/>
      <c r="E13" s="90"/>
      <c r="F13" s="84">
        <v>0</v>
      </c>
      <c r="G13" s="84">
        <v>0</v>
      </c>
      <c r="H13" s="84">
        <v>0</v>
      </c>
      <c r="I13" s="91">
        <v>0</v>
      </c>
      <c r="J13" s="84">
        <v>0</v>
      </c>
      <c r="K13" s="84">
        <v>729619</v>
      </c>
      <c r="L13" s="84"/>
      <c r="M13" s="84">
        <f>SUM(F13:L13)</f>
        <v>729619</v>
      </c>
      <c r="N13" s="84"/>
      <c r="O13" s="84">
        <f>+N13+M13</f>
        <v>729619</v>
      </c>
    </row>
    <row r="14" spans="1:22" ht="15.75">
      <c r="A14" s="83" t="s">
        <v>100</v>
      </c>
      <c r="B14" s="85"/>
      <c r="C14" s="83"/>
      <c r="D14" s="83"/>
      <c r="E14" s="90"/>
      <c r="F14" s="84"/>
      <c r="G14" s="84"/>
      <c r="H14" s="84"/>
      <c r="I14" s="91"/>
      <c r="J14" s="84"/>
      <c r="K14" s="84">
        <v>0</v>
      </c>
      <c r="L14" s="84">
        <v>1575</v>
      </c>
      <c r="M14" s="84">
        <f>SUM(F14:L14)</f>
        <v>1575</v>
      </c>
      <c r="N14" s="84"/>
      <c r="O14" s="84">
        <f>+N14+M14</f>
        <v>1575</v>
      </c>
    </row>
    <row r="15" spans="1:22" ht="15.75">
      <c r="A15" s="38" t="s">
        <v>98</v>
      </c>
      <c r="B15" s="3"/>
      <c r="C15" s="3"/>
      <c r="D15" s="3"/>
      <c r="E15" s="3"/>
      <c r="F15" s="41">
        <f>+F11+F13+F14</f>
        <v>0</v>
      </c>
      <c r="G15" s="41">
        <f>+G11+G13+G14</f>
        <v>0</v>
      </c>
      <c r="H15" s="41">
        <f>H10</f>
        <v>2288495</v>
      </c>
      <c r="I15" s="92">
        <f>I10</f>
        <v>138664</v>
      </c>
      <c r="J15" s="41">
        <f>+J11+J13+J14</f>
        <v>0</v>
      </c>
      <c r="K15" s="41">
        <f>+K10+K13</f>
        <v>2847118</v>
      </c>
      <c r="L15" s="41">
        <f>L10+L14</f>
        <v>532023</v>
      </c>
      <c r="M15" s="41">
        <f>SUM(F15:L15)</f>
        <v>5806300</v>
      </c>
      <c r="N15" s="41">
        <f>+N11+N13+N14</f>
        <v>0</v>
      </c>
      <c r="O15" s="41">
        <f>M15</f>
        <v>5806300</v>
      </c>
    </row>
    <row r="16" spans="1:22" ht="15.75">
      <c r="A16" s="10"/>
      <c r="B16" s="3"/>
      <c r="C16" s="3"/>
      <c r="D16" s="3"/>
      <c r="E16" s="3"/>
      <c r="F16" s="41"/>
      <c r="G16" s="41"/>
      <c r="H16" s="41"/>
      <c r="I16" s="41"/>
      <c r="J16" s="41"/>
      <c r="K16" s="41"/>
      <c r="L16" s="41"/>
      <c r="M16" s="41"/>
      <c r="N16" s="41"/>
      <c r="O16" s="41"/>
    </row>
    <row r="17" spans="1:15" ht="15.75">
      <c r="A17" s="38" t="s">
        <v>101</v>
      </c>
      <c r="B17" s="3"/>
      <c r="C17" s="3"/>
      <c r="D17" s="3"/>
      <c r="E17" s="3"/>
      <c r="F17" s="41"/>
      <c r="G17" s="41"/>
      <c r="H17" s="41"/>
      <c r="I17" s="92"/>
      <c r="J17" s="41"/>
      <c r="K17" s="41"/>
      <c r="L17" s="41"/>
      <c r="M17" s="41"/>
      <c r="N17" s="41"/>
      <c r="O17" s="41"/>
    </row>
    <row r="18" spans="1:15" ht="15.75">
      <c r="A18" s="38" t="s">
        <v>102</v>
      </c>
      <c r="B18" s="3"/>
      <c r="C18" s="3"/>
      <c r="D18" s="3"/>
      <c r="E18" s="3"/>
      <c r="F18" s="41"/>
      <c r="G18" s="41"/>
      <c r="H18" s="41"/>
      <c r="I18" s="92"/>
      <c r="J18" s="41"/>
      <c r="K18" s="41"/>
      <c r="L18" s="41"/>
      <c r="M18" s="41"/>
      <c r="N18" s="41"/>
      <c r="O18" s="41"/>
    </row>
    <row r="19" spans="1:15" ht="15.75">
      <c r="A19" s="39" t="s">
        <v>103</v>
      </c>
      <c r="B19" s="3"/>
      <c r="C19" s="3"/>
      <c r="D19" s="3"/>
      <c r="E19" s="3"/>
      <c r="F19" s="41"/>
      <c r="G19" s="41"/>
      <c r="H19" s="41"/>
      <c r="I19" s="92"/>
      <c r="J19" s="41"/>
      <c r="K19" s="41"/>
      <c r="L19" s="41"/>
      <c r="M19" s="41"/>
      <c r="N19" s="41"/>
      <c r="O19" s="41"/>
    </row>
    <row r="20" spans="1:15" ht="15.75">
      <c r="A20" s="38" t="s">
        <v>104</v>
      </c>
      <c r="B20" s="3"/>
      <c r="C20" s="3"/>
      <c r="D20" s="3"/>
      <c r="E20" s="3"/>
      <c r="F20" s="41"/>
      <c r="G20" s="41"/>
      <c r="H20" s="41"/>
      <c r="I20" s="92"/>
      <c r="J20" s="41"/>
      <c r="K20" s="41"/>
      <c r="L20" s="41"/>
      <c r="M20" s="41"/>
      <c r="N20" s="41"/>
      <c r="O20" s="41"/>
    </row>
    <row r="21" spans="1:15" ht="15.75">
      <c r="A21" s="39" t="s">
        <v>105</v>
      </c>
      <c r="B21" s="3"/>
      <c r="C21" s="3"/>
      <c r="D21" s="3"/>
      <c r="E21" s="3"/>
      <c r="F21" s="41"/>
      <c r="G21" s="41"/>
      <c r="H21" s="41"/>
      <c r="I21" s="92"/>
      <c r="J21" s="41"/>
      <c r="K21" s="41"/>
      <c r="L21" s="41"/>
      <c r="M21" s="41"/>
      <c r="N21" s="41"/>
      <c r="O21" s="41"/>
    </row>
    <row r="22" spans="1:15" ht="15.75">
      <c r="A22" s="39" t="s">
        <v>106</v>
      </c>
      <c r="B22" s="3"/>
      <c r="C22" s="3"/>
      <c r="D22" s="3"/>
      <c r="E22" s="3"/>
      <c r="F22" s="41"/>
      <c r="G22" s="41"/>
      <c r="H22" s="41"/>
      <c r="I22" s="92"/>
      <c r="J22" s="41"/>
      <c r="K22" s="41"/>
      <c r="L22" s="41"/>
      <c r="M22" s="41"/>
      <c r="N22" s="41"/>
      <c r="O22" s="41"/>
    </row>
    <row r="23" spans="1:15" ht="15.75">
      <c r="A23" s="39" t="s">
        <v>107</v>
      </c>
      <c r="B23" s="3"/>
      <c r="C23" s="3"/>
      <c r="D23" s="3"/>
      <c r="E23" s="3"/>
      <c r="F23" s="41"/>
      <c r="G23" s="41"/>
      <c r="H23" s="41"/>
      <c r="I23" s="92">
        <v>36464</v>
      </c>
      <c r="J23" s="41"/>
      <c r="K23" s="41">
        <v>-36464</v>
      </c>
      <c r="L23" s="41">
        <v>0</v>
      </c>
      <c r="M23" s="41">
        <f>SUM(F23:L23)</f>
        <v>0</v>
      </c>
      <c r="N23" s="41"/>
      <c r="O23" s="41">
        <f>+N23+M23</f>
        <v>0</v>
      </c>
    </row>
    <row r="24" spans="1:15" ht="15.75">
      <c r="A24" s="39" t="s">
        <v>108</v>
      </c>
      <c r="B24" s="3"/>
      <c r="C24" s="3"/>
      <c r="D24" s="3"/>
      <c r="E24" s="3"/>
      <c r="F24" s="41"/>
      <c r="G24" s="41"/>
      <c r="H24" s="41"/>
      <c r="I24" s="92"/>
      <c r="J24" s="41"/>
      <c r="K24" s="41"/>
      <c r="L24" s="41"/>
      <c r="M24" s="41"/>
      <c r="N24" s="41"/>
      <c r="O24" s="41"/>
    </row>
    <row r="25" spans="1:15" ht="15.75">
      <c r="A25" s="39" t="s">
        <v>109</v>
      </c>
      <c r="B25" s="3"/>
      <c r="C25" s="3"/>
      <c r="D25" s="3"/>
      <c r="E25" s="3"/>
      <c r="F25" s="41"/>
      <c r="G25" s="41"/>
      <c r="H25" s="41"/>
      <c r="I25" s="92"/>
      <c r="J25" s="41"/>
      <c r="K25" s="41"/>
      <c r="L25" s="41"/>
      <c r="M25" s="41"/>
      <c r="N25" s="41"/>
      <c r="O25" s="41"/>
    </row>
    <row r="26" spans="1:15" ht="15.75">
      <c r="A26" s="39" t="s">
        <v>110</v>
      </c>
      <c r="B26" s="3"/>
      <c r="C26" s="3"/>
      <c r="D26" s="3"/>
      <c r="E26" s="3"/>
      <c r="F26" s="41"/>
      <c r="G26" s="41"/>
      <c r="H26" s="41"/>
      <c r="I26" s="92"/>
      <c r="J26" s="41"/>
      <c r="K26" s="41"/>
      <c r="L26" s="41"/>
      <c r="M26" s="41"/>
      <c r="N26" s="41"/>
      <c r="O26" s="41"/>
    </row>
    <row r="27" spans="1:15" ht="15.75">
      <c r="A27" s="39" t="s">
        <v>111</v>
      </c>
      <c r="B27" s="3"/>
      <c r="C27" s="3"/>
      <c r="D27" s="3"/>
      <c r="E27" s="3"/>
      <c r="F27" s="41"/>
      <c r="G27" s="41"/>
      <c r="H27" s="41"/>
      <c r="I27" s="92"/>
      <c r="J27" s="41"/>
      <c r="K27" s="41"/>
      <c r="L27" s="41"/>
      <c r="M27" s="41"/>
      <c r="N27" s="41"/>
      <c r="O27" s="41"/>
    </row>
    <row r="28" spans="1:15" ht="15.75">
      <c r="A28" s="11" t="s">
        <v>112</v>
      </c>
      <c r="B28" s="3"/>
      <c r="C28" s="3"/>
      <c r="D28" s="3"/>
      <c r="E28" s="3"/>
      <c r="F28" s="102"/>
      <c r="G28" s="102"/>
      <c r="H28" s="102"/>
      <c r="I28" s="103"/>
      <c r="J28" s="102"/>
      <c r="K28" s="102">
        <v>186024</v>
      </c>
      <c r="L28" s="102">
        <v>-186024</v>
      </c>
      <c r="M28" s="102">
        <f>+K28+L28</f>
        <v>0</v>
      </c>
      <c r="N28" s="102"/>
      <c r="O28" s="102">
        <f>+N28+M28</f>
        <v>0</v>
      </c>
    </row>
    <row r="29" spans="1:15" ht="15.75">
      <c r="A29" s="38" t="s">
        <v>113</v>
      </c>
      <c r="B29" s="39"/>
      <c r="C29" s="39"/>
      <c r="D29" s="39"/>
      <c r="E29" s="39"/>
      <c r="F29" s="41"/>
      <c r="G29" s="41"/>
      <c r="H29" s="41"/>
      <c r="I29" s="41"/>
      <c r="J29" s="41"/>
      <c r="K29" s="41"/>
      <c r="L29" s="41"/>
      <c r="M29" s="41"/>
      <c r="N29" s="41"/>
      <c r="O29" s="41"/>
    </row>
    <row r="30" spans="1:15" ht="15.75">
      <c r="A30" s="38" t="s">
        <v>302</v>
      </c>
      <c r="B30" s="39"/>
      <c r="C30" s="39"/>
      <c r="D30" s="39"/>
      <c r="E30" s="39"/>
      <c r="F30" s="42">
        <f>+F15</f>
        <v>0</v>
      </c>
      <c r="G30" s="42">
        <f>+G15</f>
        <v>0</v>
      </c>
      <c r="H30" s="42">
        <f>SUM(H15:H29)</f>
        <v>2288495</v>
      </c>
      <c r="I30" s="42">
        <f t="shared" ref="I30:O30" si="0">SUM(I15:I29)</f>
        <v>175128</v>
      </c>
      <c r="J30" s="42">
        <f t="shared" si="0"/>
        <v>0</v>
      </c>
      <c r="K30" s="42">
        <f t="shared" si="0"/>
        <v>2996678</v>
      </c>
      <c r="L30" s="42">
        <f t="shared" si="0"/>
        <v>345999</v>
      </c>
      <c r="M30" s="42">
        <f t="shared" si="0"/>
        <v>5806300</v>
      </c>
      <c r="N30" s="42">
        <f t="shared" si="0"/>
        <v>0</v>
      </c>
      <c r="O30" s="42">
        <f t="shared" si="0"/>
        <v>5806300</v>
      </c>
    </row>
    <row r="31" spans="1:15" s="104" customFormat="1" ht="15.75">
      <c r="A31" s="88"/>
      <c r="B31" s="89"/>
      <c r="C31" s="89"/>
      <c r="D31" s="89"/>
      <c r="E31" s="89"/>
      <c r="F31" s="126"/>
      <c r="G31" s="126"/>
      <c r="H31" s="126"/>
      <c r="I31" s="126"/>
      <c r="J31" s="126"/>
      <c r="K31" s="126"/>
      <c r="L31" s="126"/>
      <c r="M31" s="126"/>
      <c r="N31" s="126"/>
      <c r="O31" s="126"/>
    </row>
    <row r="32" spans="1:15" s="104" customFormat="1" ht="15.75">
      <c r="A32" s="88"/>
      <c r="B32" s="89"/>
      <c r="C32" s="89"/>
      <c r="D32" s="89"/>
      <c r="E32" s="89"/>
      <c r="F32" s="126"/>
      <c r="G32" s="126"/>
      <c r="H32" s="126"/>
      <c r="I32" s="126"/>
      <c r="J32" s="126"/>
      <c r="K32" s="126"/>
      <c r="L32" s="126"/>
      <c r="M32" s="126"/>
      <c r="N32" s="126"/>
      <c r="O32" s="126"/>
    </row>
    <row r="33" spans="1:15" s="104" customFormat="1">
      <c r="F33" s="105"/>
      <c r="G33" s="105"/>
      <c r="H33" s="105"/>
      <c r="I33" s="105"/>
      <c r="J33" s="105"/>
      <c r="K33" s="105"/>
      <c r="L33" s="105"/>
      <c r="M33" s="105"/>
      <c r="N33" s="105"/>
      <c r="O33" s="105"/>
    </row>
    <row r="34" spans="1:15" ht="15.75">
      <c r="A34" s="198" t="s">
        <v>188</v>
      </c>
      <c r="B34" s="93"/>
      <c r="C34" s="93"/>
      <c r="D34" s="93"/>
      <c r="E34" s="93"/>
      <c r="F34" s="93"/>
      <c r="G34" s="93"/>
      <c r="H34" s="93"/>
      <c r="I34" s="93"/>
      <c r="J34" s="93"/>
      <c r="K34" s="93"/>
      <c r="L34" s="93"/>
      <c r="M34" s="93"/>
      <c r="N34" s="93"/>
      <c r="O34" s="93"/>
    </row>
    <row r="35" spans="1:15" ht="22.5" customHeight="1">
      <c r="A35" s="199"/>
      <c r="B35" s="43"/>
      <c r="C35" s="43"/>
      <c r="D35" s="43"/>
      <c r="E35" s="43"/>
      <c r="F35" s="43"/>
      <c r="G35" s="43"/>
      <c r="H35" s="43"/>
      <c r="I35" s="43"/>
      <c r="J35" s="43"/>
      <c r="K35" s="43"/>
      <c r="L35" s="43"/>
      <c r="M35" s="43"/>
      <c r="N35" s="43"/>
      <c r="O35" s="43"/>
    </row>
    <row r="36" spans="1:15" ht="15.75">
      <c r="A36" s="87"/>
      <c r="B36" s="8"/>
      <c r="C36" s="8"/>
      <c r="D36" s="8"/>
      <c r="E36" s="8"/>
      <c r="F36" s="192" t="s">
        <v>114</v>
      </c>
      <c r="G36" s="193"/>
      <c r="H36" s="194"/>
      <c r="I36" s="192" t="s">
        <v>123</v>
      </c>
      <c r="J36" s="193"/>
      <c r="K36" s="194"/>
      <c r="L36" s="99"/>
      <c r="M36" s="96"/>
      <c r="N36" s="100"/>
      <c r="O36" s="96"/>
    </row>
    <row r="37" spans="1:15" ht="31.5">
      <c r="A37" s="88" t="s">
        <v>1</v>
      </c>
      <c r="B37" s="9"/>
      <c r="C37" s="9"/>
      <c r="D37" s="9"/>
      <c r="E37" s="9"/>
      <c r="F37" s="96" t="s">
        <v>115</v>
      </c>
      <c r="G37" s="96" t="s">
        <v>115</v>
      </c>
      <c r="H37" s="96" t="s">
        <v>119</v>
      </c>
      <c r="I37" s="97" t="s">
        <v>121</v>
      </c>
      <c r="J37" s="97" t="s">
        <v>124</v>
      </c>
      <c r="K37" s="97" t="s">
        <v>126</v>
      </c>
      <c r="L37" s="97" t="s">
        <v>128</v>
      </c>
      <c r="M37" s="97" t="s">
        <v>130</v>
      </c>
      <c r="N37" s="101" t="s">
        <v>342</v>
      </c>
      <c r="O37" s="97" t="s">
        <v>91</v>
      </c>
    </row>
    <row r="38" spans="1:15" ht="15.75">
      <c r="A38" s="89"/>
      <c r="B38" s="9"/>
      <c r="C38" s="9"/>
      <c r="D38" s="9"/>
      <c r="E38" s="9"/>
      <c r="F38" s="97" t="s">
        <v>116</v>
      </c>
      <c r="G38" s="97" t="s">
        <v>118</v>
      </c>
      <c r="H38" s="97" t="s">
        <v>120</v>
      </c>
      <c r="I38" s="97" t="s">
        <v>122</v>
      </c>
      <c r="J38" s="97" t="s">
        <v>125</v>
      </c>
      <c r="K38" s="97" t="s">
        <v>127</v>
      </c>
      <c r="L38" s="97" t="s">
        <v>129</v>
      </c>
      <c r="M38" s="97"/>
      <c r="N38" s="97" t="s">
        <v>131</v>
      </c>
      <c r="O38" s="97"/>
    </row>
    <row r="39" spans="1:15" ht="15.75">
      <c r="A39" s="48"/>
      <c r="B39" s="5"/>
      <c r="C39" s="5"/>
      <c r="D39" s="5"/>
      <c r="E39" s="5"/>
      <c r="F39" s="98" t="s">
        <v>117</v>
      </c>
      <c r="G39" s="98" t="s">
        <v>117</v>
      </c>
      <c r="H39" s="98"/>
      <c r="I39" s="98"/>
      <c r="J39" s="98"/>
      <c r="K39" s="98"/>
      <c r="L39" s="98"/>
      <c r="M39" s="98"/>
      <c r="N39" s="98"/>
      <c r="O39" s="98"/>
    </row>
    <row r="40" spans="1:15" s="14" customFormat="1" ht="15.75">
      <c r="A40" s="38" t="s">
        <v>301</v>
      </c>
      <c r="B40" s="38"/>
      <c r="C40" s="38"/>
      <c r="D40" s="38"/>
      <c r="E40" s="38"/>
      <c r="F40" s="42">
        <v>12353483</v>
      </c>
      <c r="G40" s="42">
        <v>0</v>
      </c>
      <c r="H40" s="42">
        <v>0</v>
      </c>
      <c r="I40" s="42">
        <v>30621187</v>
      </c>
      <c r="J40" s="42">
        <v>18139057</v>
      </c>
      <c r="K40" s="42">
        <v>0</v>
      </c>
      <c r="L40" s="42">
        <f>48451279+40876611+11260106</f>
        <v>100587996</v>
      </c>
      <c r="M40" s="42">
        <f>SUM(F40:L40)</f>
        <v>161701723</v>
      </c>
      <c r="N40" s="42">
        <v>0</v>
      </c>
      <c r="O40" s="42">
        <f>+N40+M40</f>
        <v>161701723</v>
      </c>
    </row>
    <row r="41" spans="1:15" s="14" customFormat="1" ht="15.75">
      <c r="A41" s="38" t="s">
        <v>98</v>
      </c>
      <c r="B41" s="38"/>
      <c r="C41" s="38"/>
      <c r="D41" s="38"/>
      <c r="E41" s="38"/>
      <c r="F41" s="42"/>
      <c r="G41" s="42"/>
      <c r="H41" s="42"/>
      <c r="I41" s="42"/>
      <c r="J41" s="42"/>
      <c r="K41" s="42"/>
      <c r="L41" s="42"/>
      <c r="M41" s="42"/>
      <c r="N41" s="42"/>
      <c r="O41" s="42"/>
    </row>
    <row r="42" spans="1:15" ht="15.75">
      <c r="A42" s="39"/>
      <c r="B42" s="39"/>
      <c r="C42" s="39"/>
      <c r="D42" s="39"/>
      <c r="E42" s="39"/>
      <c r="F42" s="41"/>
      <c r="G42" s="41"/>
      <c r="H42" s="41"/>
      <c r="I42" s="41"/>
      <c r="J42" s="41"/>
      <c r="K42" s="41"/>
      <c r="L42" s="41"/>
      <c r="M42" s="42">
        <f>SUM(F42:L42)</f>
        <v>0</v>
      </c>
      <c r="N42" s="41"/>
      <c r="O42" s="41">
        <f>+N42+M42</f>
        <v>0</v>
      </c>
    </row>
    <row r="43" spans="1:15" ht="15.75">
      <c r="A43" s="39" t="s">
        <v>99</v>
      </c>
      <c r="B43" s="39"/>
      <c r="C43" s="39"/>
      <c r="D43" s="39"/>
      <c r="E43" s="39"/>
      <c r="F43" s="41">
        <v>0</v>
      </c>
      <c r="G43" s="41">
        <v>0</v>
      </c>
      <c r="H43" s="41">
        <v>0</v>
      </c>
      <c r="I43" s="41">
        <v>0</v>
      </c>
      <c r="J43" s="41">
        <v>0</v>
      </c>
      <c r="K43" s="41">
        <v>-4543251</v>
      </c>
      <c r="L43" s="41"/>
      <c r="M43" s="41">
        <f>SUM(F43:L43)</f>
        <v>-4543251</v>
      </c>
      <c r="N43" s="41"/>
      <c r="O43" s="41">
        <f>+N43+M43</f>
        <v>-4543251</v>
      </c>
    </row>
    <row r="44" spans="1:15" ht="15.75">
      <c r="A44" s="39" t="s">
        <v>100</v>
      </c>
      <c r="B44" s="39"/>
      <c r="C44" s="39"/>
      <c r="D44" s="39"/>
      <c r="E44" s="39"/>
      <c r="F44" s="41"/>
      <c r="G44" s="41"/>
      <c r="H44" s="41"/>
      <c r="I44" s="41"/>
      <c r="J44" s="41"/>
      <c r="K44" s="41">
        <v>0</v>
      </c>
      <c r="L44" s="41"/>
      <c r="M44" s="42">
        <f>SUM(F44:L44)</f>
        <v>0</v>
      </c>
      <c r="N44" s="41"/>
      <c r="O44" s="41">
        <f>+N44+M44</f>
        <v>0</v>
      </c>
    </row>
    <row r="45" spans="1:15" s="14" customFormat="1" ht="15.75">
      <c r="A45" s="38" t="s">
        <v>98</v>
      </c>
      <c r="B45" s="38"/>
      <c r="C45" s="38"/>
      <c r="D45" s="38"/>
      <c r="E45" s="38"/>
      <c r="F45" s="42">
        <f>F40</f>
        <v>12353483</v>
      </c>
      <c r="G45" s="42">
        <f>+G41+G43+G44</f>
        <v>0</v>
      </c>
      <c r="H45" s="42">
        <f>+H41+H43+H44</f>
        <v>0</v>
      </c>
      <c r="I45" s="42">
        <f>I40</f>
        <v>30621187</v>
      </c>
      <c r="J45" s="42">
        <f>J40</f>
        <v>18139057</v>
      </c>
      <c r="K45" s="42">
        <f>+K41+K43+K44</f>
        <v>-4543251</v>
      </c>
      <c r="L45" s="42">
        <f>L40</f>
        <v>100587996</v>
      </c>
      <c r="M45" s="42">
        <f>SUM(F45:L45)</f>
        <v>157158472</v>
      </c>
      <c r="N45" s="42">
        <f>+N41+N43+N44</f>
        <v>0</v>
      </c>
      <c r="O45" s="42">
        <f>+N45+M45</f>
        <v>157158472</v>
      </c>
    </row>
    <row r="46" spans="1:15" ht="15.75">
      <c r="A46" s="39"/>
      <c r="B46" s="39"/>
      <c r="C46" s="39"/>
      <c r="D46" s="39"/>
      <c r="E46" s="39"/>
      <c r="F46" s="41"/>
      <c r="G46" s="41"/>
      <c r="H46" s="41"/>
      <c r="I46" s="41"/>
      <c r="J46" s="41"/>
      <c r="K46" s="41"/>
      <c r="L46" s="41"/>
      <c r="M46" s="41"/>
      <c r="N46" s="41"/>
      <c r="O46" s="41"/>
    </row>
    <row r="47" spans="1:15" s="14" customFormat="1" ht="15.75">
      <c r="A47" s="38" t="s">
        <v>101</v>
      </c>
      <c r="B47" s="38"/>
      <c r="C47" s="38"/>
      <c r="D47" s="38"/>
      <c r="E47" s="38"/>
      <c r="F47" s="42"/>
      <c r="G47" s="42"/>
      <c r="H47" s="42"/>
      <c r="I47" s="42"/>
      <c r="J47" s="42"/>
      <c r="K47" s="42"/>
      <c r="L47" s="42"/>
      <c r="M47" s="42"/>
      <c r="N47" s="42"/>
      <c r="O47" s="42"/>
    </row>
    <row r="48" spans="1:15" s="14" customFormat="1" ht="15.75">
      <c r="A48" s="38" t="s">
        <v>102</v>
      </c>
      <c r="B48" s="38"/>
      <c r="C48" s="38"/>
      <c r="D48" s="38"/>
      <c r="E48" s="38"/>
      <c r="F48" s="42"/>
      <c r="G48" s="42"/>
      <c r="H48" s="42"/>
      <c r="I48" s="42"/>
      <c r="J48" s="42"/>
      <c r="K48" s="42"/>
      <c r="L48" s="42"/>
      <c r="M48" s="42"/>
      <c r="N48" s="42"/>
      <c r="O48" s="42"/>
    </row>
    <row r="49" spans="1:16" ht="15.75">
      <c r="A49" s="39" t="s">
        <v>103</v>
      </c>
      <c r="B49" s="39"/>
      <c r="C49" s="39"/>
      <c r="D49" s="39"/>
      <c r="E49" s="39"/>
      <c r="F49" s="41"/>
      <c r="G49" s="41"/>
      <c r="H49" s="41"/>
      <c r="I49" s="41"/>
      <c r="J49" s="41"/>
      <c r="K49" s="41"/>
      <c r="L49" s="41"/>
      <c r="M49" s="41">
        <f>SUM(F49:L49)</f>
        <v>0</v>
      </c>
      <c r="N49" s="41"/>
      <c r="O49" s="41">
        <f>+N49+M49</f>
        <v>0</v>
      </c>
    </row>
    <row r="50" spans="1:16" s="15" customFormat="1" ht="15.75">
      <c r="A50" s="39" t="s">
        <v>104</v>
      </c>
      <c r="B50" s="39"/>
      <c r="C50" s="39"/>
      <c r="D50" s="39"/>
      <c r="E50" s="39"/>
      <c r="F50" s="41"/>
      <c r="G50" s="41"/>
      <c r="H50" s="41"/>
      <c r="I50" s="41"/>
      <c r="J50" s="41"/>
      <c r="K50" s="41"/>
      <c r="L50" s="41"/>
      <c r="M50" s="41"/>
      <c r="N50" s="41"/>
      <c r="O50" s="41"/>
    </row>
    <row r="51" spans="1:16" ht="15.75">
      <c r="A51" s="39" t="s">
        <v>105</v>
      </c>
      <c r="B51" s="39"/>
      <c r="C51" s="39"/>
      <c r="D51" s="39"/>
      <c r="E51" s="39"/>
      <c r="F51" s="41"/>
      <c r="G51" s="41"/>
      <c r="H51" s="41"/>
      <c r="I51" s="41"/>
      <c r="J51" s="41"/>
      <c r="K51" s="41"/>
      <c r="L51" s="41"/>
      <c r="M51" s="41"/>
      <c r="N51" s="41"/>
      <c r="O51" s="41"/>
    </row>
    <row r="52" spans="1:16" ht="15.75">
      <c r="A52" s="39" t="s">
        <v>106</v>
      </c>
      <c r="B52" s="39"/>
      <c r="C52" s="39"/>
      <c r="D52" s="39"/>
      <c r="E52" s="39"/>
      <c r="F52" s="41"/>
      <c r="G52" s="41"/>
      <c r="H52" s="41"/>
      <c r="I52" s="41"/>
      <c r="J52" s="41"/>
      <c r="K52" s="41"/>
      <c r="L52" s="41"/>
      <c r="M52" s="41"/>
      <c r="N52" s="41"/>
      <c r="O52" s="41"/>
    </row>
    <row r="53" spans="1:16" ht="15.75">
      <c r="A53" s="39" t="s">
        <v>107</v>
      </c>
      <c r="B53" s="39"/>
      <c r="C53" s="39"/>
      <c r="D53" s="39"/>
      <c r="E53" s="39"/>
      <c r="F53" s="41"/>
      <c r="G53" s="41"/>
      <c r="H53" s="41"/>
      <c r="I53" s="41"/>
      <c r="J53" s="41"/>
      <c r="K53" s="41">
        <v>-355123</v>
      </c>
      <c r="L53" s="41">
        <f>325037+355528</f>
        <v>680565</v>
      </c>
      <c r="M53" s="41">
        <f>SUM(F53:L53)</f>
        <v>325442</v>
      </c>
      <c r="N53" s="41"/>
      <c r="O53" s="41">
        <f>+N53+M53</f>
        <v>325442</v>
      </c>
    </row>
    <row r="54" spans="1:16" ht="15.75">
      <c r="A54" s="39" t="s">
        <v>108</v>
      </c>
      <c r="B54" s="39"/>
      <c r="C54" s="39"/>
      <c r="D54" s="39"/>
      <c r="E54" s="39"/>
      <c r="F54" s="41"/>
      <c r="G54" s="41"/>
      <c r="H54" s="41"/>
      <c r="I54" s="41"/>
      <c r="J54" s="41"/>
      <c r="K54" s="41"/>
      <c r="L54" s="41"/>
      <c r="M54" s="41">
        <f>SUM(F54:L54)</f>
        <v>0</v>
      </c>
      <c r="N54" s="41"/>
      <c r="O54" s="41">
        <f>+N54+M54</f>
        <v>0</v>
      </c>
    </row>
    <row r="55" spans="1:16" ht="15.75">
      <c r="A55" s="39" t="s">
        <v>109</v>
      </c>
      <c r="B55" s="39"/>
      <c r="C55" s="39"/>
      <c r="D55" s="39"/>
      <c r="E55" s="39"/>
      <c r="F55" s="41"/>
      <c r="G55" s="41"/>
      <c r="H55" s="41"/>
      <c r="I55" s="41"/>
      <c r="J55" s="41"/>
      <c r="K55" s="41"/>
      <c r="L55" s="41"/>
      <c r="M55" s="41"/>
      <c r="N55" s="41"/>
      <c r="O55" s="41"/>
    </row>
    <row r="56" spans="1:16" ht="15.75">
      <c r="A56" s="39" t="s">
        <v>110</v>
      </c>
      <c r="B56" s="39"/>
      <c r="C56" s="39"/>
      <c r="D56" s="39"/>
      <c r="E56" s="39"/>
      <c r="F56" s="41"/>
      <c r="G56" s="41"/>
      <c r="H56" s="41"/>
      <c r="I56" s="41"/>
      <c r="J56" s="41" t="s">
        <v>251</v>
      </c>
      <c r="K56" s="41"/>
      <c r="L56" s="41"/>
      <c r="M56" s="41" t="s">
        <v>251</v>
      </c>
      <c r="N56" s="41"/>
      <c r="O56" s="41"/>
    </row>
    <row r="57" spans="1:16" ht="15.75">
      <c r="A57" s="39" t="s">
        <v>111</v>
      </c>
      <c r="B57" s="39"/>
      <c r="C57" s="39"/>
      <c r="D57" s="39"/>
      <c r="E57" s="39"/>
      <c r="F57" s="41"/>
      <c r="G57" s="41"/>
      <c r="H57" s="41"/>
      <c r="I57" s="41"/>
      <c r="J57" s="41"/>
      <c r="K57" s="41"/>
      <c r="L57" s="41"/>
      <c r="M57" s="41"/>
      <c r="N57" s="41"/>
      <c r="O57" s="41"/>
    </row>
    <row r="58" spans="1:16" ht="15.75">
      <c r="A58" s="39" t="s">
        <v>112</v>
      </c>
      <c r="B58" s="39"/>
      <c r="C58" s="39"/>
      <c r="D58" s="39"/>
      <c r="E58" s="39"/>
      <c r="F58" s="41"/>
      <c r="G58" s="41"/>
      <c r="H58" s="41"/>
      <c r="I58" s="41"/>
      <c r="J58" s="41">
        <v>-1073737</v>
      </c>
      <c r="K58" s="41"/>
      <c r="L58" s="41">
        <v>0</v>
      </c>
      <c r="M58" s="41">
        <f>SUM(F58:L58)</f>
        <v>-1073737</v>
      </c>
      <c r="N58" s="41"/>
      <c r="O58" s="41">
        <f>+N58+M58</f>
        <v>-1073737</v>
      </c>
    </row>
    <row r="59" spans="1:16" s="14" customFormat="1" ht="15.75">
      <c r="A59" s="38" t="s">
        <v>113</v>
      </c>
      <c r="B59" s="38"/>
      <c r="C59" s="38"/>
      <c r="D59" s="38"/>
      <c r="E59" s="38"/>
      <c r="F59" s="42">
        <f>SUM(F49:F58)</f>
        <v>0</v>
      </c>
      <c r="G59" s="42">
        <f t="shared" ref="G59:O59" si="1">SUM(G49:G58)</f>
        <v>0</v>
      </c>
      <c r="H59" s="42">
        <f t="shared" si="1"/>
        <v>0</v>
      </c>
      <c r="I59" s="42">
        <f t="shared" si="1"/>
        <v>0</v>
      </c>
      <c r="J59" s="42">
        <f>SUM(J49:J58)</f>
        <v>-1073737</v>
      </c>
      <c r="K59" s="42">
        <f t="shared" si="1"/>
        <v>-355123</v>
      </c>
      <c r="L59" s="42">
        <f t="shared" si="1"/>
        <v>680565</v>
      </c>
      <c r="M59" s="42">
        <f>SUM(M49:M58)</f>
        <v>-748295</v>
      </c>
      <c r="N59" s="42">
        <f t="shared" si="1"/>
        <v>0</v>
      </c>
      <c r="O59" s="42">
        <f t="shared" si="1"/>
        <v>-748295</v>
      </c>
      <c r="P59" s="25"/>
    </row>
    <row r="60" spans="1:16" s="14" customFormat="1" ht="15.75">
      <c r="A60" s="38" t="s">
        <v>302</v>
      </c>
      <c r="B60" s="38"/>
      <c r="C60" s="38"/>
      <c r="D60" s="38"/>
      <c r="E60" s="38"/>
      <c r="F60" s="42">
        <f>+F59+F45</f>
        <v>12353483</v>
      </c>
      <c r="G60" s="42">
        <f>+G45</f>
        <v>0</v>
      </c>
      <c r="H60" s="42">
        <f>+H45</f>
        <v>0</v>
      </c>
      <c r="I60" s="42">
        <f>+I59+I45</f>
        <v>30621187</v>
      </c>
      <c r="J60" s="42">
        <f>+J59+J45</f>
        <v>17065320</v>
      </c>
      <c r="K60" s="42">
        <f>+K59+K45</f>
        <v>-4898374</v>
      </c>
      <c r="L60" s="42">
        <f>+L59+L45</f>
        <v>101268561</v>
      </c>
      <c r="M60" s="42">
        <f>+M59+M45</f>
        <v>156410177</v>
      </c>
      <c r="N60" s="42">
        <f>+N45</f>
        <v>0</v>
      </c>
      <c r="O60" s="42">
        <f>+N60+M60</f>
        <v>156410177</v>
      </c>
    </row>
    <row r="63" spans="1:16">
      <c r="M63" s="17"/>
    </row>
    <row r="64" spans="1:16">
      <c r="M64" s="17"/>
    </row>
    <row r="65" spans="13:13">
      <c r="M65" s="16"/>
    </row>
    <row r="66" spans="13:13">
      <c r="M66" s="16"/>
    </row>
  </sheetData>
  <mergeCells count="9">
    <mergeCell ref="F36:H36"/>
    <mergeCell ref="A1:O1"/>
    <mergeCell ref="A2:O2"/>
    <mergeCell ref="F6:H6"/>
    <mergeCell ref="A4:O4"/>
    <mergeCell ref="A3:O3"/>
    <mergeCell ref="A34:A35"/>
    <mergeCell ref="I6:K6"/>
    <mergeCell ref="I36:K36"/>
  </mergeCells>
  <phoneticPr fontId="0" type="noConversion"/>
  <pageMargins left="0.70866141732283472" right="0.70866141732283472" top="0.74803149606299213" bottom="0.74803149606299213" header="0.31496062992125984" footer="0.31496062992125984"/>
  <pageSetup scale="55"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I174"/>
  <sheetViews>
    <sheetView topLeftCell="A151" workbookViewId="0">
      <selection activeCell="B153" sqref="B153"/>
    </sheetView>
  </sheetViews>
  <sheetFormatPr defaultRowHeight="15.75"/>
  <cols>
    <col min="1" max="1" width="40.5703125" style="3" customWidth="1"/>
    <col min="2" max="2" width="14.28515625" style="3" customWidth="1"/>
    <col min="3" max="3" width="16.5703125" style="3" customWidth="1"/>
    <col min="4" max="4" width="16.85546875" style="3" customWidth="1"/>
    <col min="5" max="5" width="16.7109375" style="3" customWidth="1"/>
    <col min="6" max="6" width="18.5703125" style="3" customWidth="1"/>
    <col min="7" max="7" width="19.5703125" style="3" customWidth="1"/>
    <col min="8" max="8" width="23" style="3" customWidth="1"/>
    <col min="9" max="9" width="22.28515625" style="3" customWidth="1"/>
    <col min="10" max="16384" width="9.140625" style="3"/>
  </cols>
  <sheetData>
    <row r="1" spans="1:9">
      <c r="A1" s="173" t="s">
        <v>39</v>
      </c>
      <c r="B1" s="174"/>
      <c r="C1" s="174"/>
      <c r="D1" s="174"/>
      <c r="E1" s="174"/>
      <c r="F1" s="174"/>
      <c r="G1" s="174"/>
      <c r="H1" s="174"/>
      <c r="I1" s="175"/>
    </row>
    <row r="2" spans="1:9">
      <c r="A2" s="176" t="s">
        <v>292</v>
      </c>
      <c r="B2" s="177"/>
      <c r="C2" s="177"/>
      <c r="D2" s="177"/>
      <c r="E2" s="177"/>
      <c r="F2" s="177"/>
      <c r="G2" s="177"/>
      <c r="H2" s="177"/>
      <c r="I2" s="178"/>
    </row>
    <row r="3" spans="1:9">
      <c r="A3" s="176" t="s">
        <v>300</v>
      </c>
      <c r="B3" s="177"/>
      <c r="C3" s="177"/>
      <c r="D3" s="177"/>
      <c r="E3" s="177"/>
      <c r="F3" s="177"/>
      <c r="G3" s="177"/>
      <c r="H3" s="177"/>
      <c r="I3" s="178"/>
    </row>
    <row r="4" spans="1:9">
      <c r="A4" s="176"/>
      <c r="B4" s="177"/>
      <c r="C4" s="177"/>
      <c r="D4" s="177"/>
      <c r="E4" s="177"/>
      <c r="F4" s="177"/>
      <c r="G4" s="177"/>
      <c r="H4" s="177"/>
      <c r="I4" s="178"/>
    </row>
    <row r="5" spans="1:9">
      <c r="A5" s="200" t="s">
        <v>132</v>
      </c>
      <c r="B5" s="201"/>
      <c r="C5" s="201"/>
      <c r="D5" s="201"/>
      <c r="E5" s="201"/>
      <c r="F5" s="201"/>
      <c r="G5" s="201"/>
      <c r="H5" s="201"/>
      <c r="I5" s="202"/>
    </row>
    <row r="6" spans="1:9">
      <c r="A6" s="109" t="s">
        <v>1</v>
      </c>
      <c r="B6" s="106" t="s">
        <v>327</v>
      </c>
      <c r="C6" s="106" t="s">
        <v>151</v>
      </c>
      <c r="D6" s="106" t="s">
        <v>154</v>
      </c>
      <c r="E6" s="106" t="s">
        <v>155</v>
      </c>
      <c r="F6" s="106" t="s">
        <v>157</v>
      </c>
      <c r="G6" s="106" t="s">
        <v>158</v>
      </c>
      <c r="H6" s="106" t="s">
        <v>58</v>
      </c>
      <c r="I6" s="106" t="s">
        <v>130</v>
      </c>
    </row>
    <row r="7" spans="1:9">
      <c r="A7" s="71"/>
      <c r="B7" s="107"/>
      <c r="C7" s="107" t="s">
        <v>152</v>
      </c>
      <c r="D7" s="107"/>
      <c r="E7" s="107" t="s">
        <v>156</v>
      </c>
      <c r="F7" s="107"/>
      <c r="G7" s="107"/>
      <c r="H7" s="107"/>
      <c r="I7" s="107"/>
    </row>
    <row r="8" spans="1:9">
      <c r="A8" s="110"/>
      <c r="B8" s="108"/>
      <c r="C8" s="108" t="s">
        <v>153</v>
      </c>
      <c r="D8" s="108"/>
      <c r="E8" s="108"/>
      <c r="F8" s="108"/>
      <c r="G8" s="108"/>
      <c r="H8" s="108"/>
      <c r="I8" s="108"/>
    </row>
    <row r="9" spans="1:9">
      <c r="A9" s="38" t="s">
        <v>133</v>
      </c>
      <c r="B9" s="39"/>
      <c r="C9" s="39"/>
      <c r="D9" s="39"/>
      <c r="E9" s="39"/>
      <c r="F9" s="39"/>
      <c r="G9" s="39"/>
      <c r="H9" s="39"/>
      <c r="I9" s="39"/>
    </row>
    <row r="10" spans="1:9">
      <c r="A10" s="39" t="s">
        <v>134</v>
      </c>
      <c r="B10" s="41"/>
      <c r="C10" s="41"/>
      <c r="D10" s="41"/>
      <c r="E10" s="41">
        <v>535426</v>
      </c>
      <c r="F10" s="41"/>
      <c r="G10" s="41"/>
      <c r="H10" s="41"/>
      <c r="I10" s="41">
        <f>SUM(B10:H10)</f>
        <v>535426</v>
      </c>
    </row>
    <row r="11" spans="1:9">
      <c r="A11" s="39" t="s">
        <v>54</v>
      </c>
      <c r="B11" s="41"/>
      <c r="C11" s="41"/>
      <c r="D11" s="41"/>
      <c r="E11" s="41">
        <v>76000</v>
      </c>
      <c r="F11" s="41"/>
      <c r="G11" s="41"/>
      <c r="H11" s="41"/>
      <c r="I11" s="41">
        <f t="shared" ref="I11:I19" si="0">SUM(B11:H11)</f>
        <v>76000</v>
      </c>
    </row>
    <row r="12" spans="1:9">
      <c r="A12" s="39" t="s">
        <v>55</v>
      </c>
      <c r="B12" s="41"/>
      <c r="C12" s="41"/>
      <c r="D12" s="41"/>
      <c r="E12" s="41">
        <v>13081915</v>
      </c>
      <c r="F12" s="41"/>
      <c r="G12" s="41"/>
      <c r="H12" s="41"/>
      <c r="I12" s="41">
        <f t="shared" si="0"/>
        <v>13081915</v>
      </c>
    </row>
    <row r="13" spans="1:9">
      <c r="A13" s="39" t="s">
        <v>56</v>
      </c>
      <c r="B13" s="41"/>
      <c r="C13" s="41"/>
      <c r="D13" s="41"/>
      <c r="E13" s="41"/>
      <c r="F13" s="41"/>
      <c r="G13" s="41"/>
      <c r="H13" s="41"/>
      <c r="I13" s="41">
        <f t="shared" si="0"/>
        <v>0</v>
      </c>
    </row>
    <row r="14" spans="1:9">
      <c r="A14" s="39" t="s">
        <v>135</v>
      </c>
      <c r="B14" s="41"/>
      <c r="C14" s="41"/>
      <c r="D14" s="41"/>
      <c r="E14" s="41"/>
      <c r="F14" s="41"/>
      <c r="G14" s="41"/>
      <c r="H14" s="41"/>
      <c r="I14" s="41">
        <f t="shared" si="0"/>
        <v>0</v>
      </c>
    </row>
    <row r="15" spans="1:9">
      <c r="A15" s="39" t="s">
        <v>136</v>
      </c>
      <c r="B15" s="41"/>
      <c r="C15" s="41"/>
      <c r="D15" s="41"/>
      <c r="E15" s="41"/>
      <c r="F15" s="41"/>
      <c r="G15" s="41"/>
      <c r="H15" s="41"/>
      <c r="I15" s="41">
        <f t="shared" si="0"/>
        <v>0</v>
      </c>
    </row>
    <row r="16" spans="1:9">
      <c r="A16" s="39" t="s">
        <v>137</v>
      </c>
      <c r="B16" s="41"/>
      <c r="C16" s="41"/>
      <c r="D16" s="41"/>
      <c r="E16" s="41">
        <v>1422000</v>
      </c>
      <c r="F16" s="41"/>
      <c r="G16" s="41"/>
      <c r="H16" s="41"/>
      <c r="I16" s="41">
        <f t="shared" si="0"/>
        <v>1422000</v>
      </c>
    </row>
    <row r="17" spans="1:9">
      <c r="A17" s="39" t="s">
        <v>189</v>
      </c>
      <c r="B17" s="41"/>
      <c r="C17" s="41"/>
      <c r="D17" s="41"/>
      <c r="E17" s="41">
        <v>19887789</v>
      </c>
      <c r="F17" s="41"/>
      <c r="G17" s="41"/>
      <c r="H17" s="41"/>
      <c r="I17" s="41">
        <f t="shared" si="0"/>
        <v>19887789</v>
      </c>
    </row>
    <row r="18" spans="1:9">
      <c r="A18" s="39" t="s">
        <v>58</v>
      </c>
      <c r="B18" s="41"/>
      <c r="C18" s="41"/>
      <c r="D18" s="41"/>
      <c r="E18" s="41"/>
      <c r="F18" s="41"/>
      <c r="G18" s="41"/>
      <c r="H18" s="41">
        <v>0</v>
      </c>
      <c r="I18" s="41">
        <f t="shared" si="0"/>
        <v>0</v>
      </c>
    </row>
    <row r="19" spans="1:9">
      <c r="A19" s="39" t="s">
        <v>138</v>
      </c>
      <c r="B19" s="41"/>
      <c r="C19" s="41"/>
      <c r="D19" s="41">
        <v>3224642</v>
      </c>
      <c r="E19" s="41"/>
      <c r="F19" s="41">
        <v>2040</v>
      </c>
      <c r="G19" s="41"/>
      <c r="H19" s="41"/>
      <c r="I19" s="41">
        <f t="shared" si="0"/>
        <v>3226682</v>
      </c>
    </row>
    <row r="20" spans="1:9" s="2" customFormat="1">
      <c r="A20" s="38" t="s">
        <v>139</v>
      </c>
      <c r="B20" s="42"/>
      <c r="C20" s="42"/>
      <c r="D20" s="42">
        <f>SUM(D10:D19)</f>
        <v>3224642</v>
      </c>
      <c r="E20" s="42">
        <f>SUM(E10:E19)</f>
        <v>35003130</v>
      </c>
      <c r="F20" s="42">
        <f>SUM(F10:F19)</f>
        <v>2040</v>
      </c>
      <c r="G20" s="42"/>
      <c r="H20" s="42"/>
      <c r="I20" s="42">
        <f>SUM(I10:I19)</f>
        <v>38229812</v>
      </c>
    </row>
    <row r="21" spans="1:9">
      <c r="A21" s="132"/>
      <c r="B21" s="133"/>
      <c r="C21" s="133"/>
      <c r="D21" s="133"/>
      <c r="E21" s="133"/>
      <c r="F21" s="133"/>
      <c r="G21" s="133"/>
      <c r="H21" s="133"/>
      <c r="I21" s="134"/>
    </row>
    <row r="22" spans="1:9">
      <c r="A22" s="109" t="s">
        <v>1</v>
      </c>
      <c r="B22" s="106" t="s">
        <v>327</v>
      </c>
      <c r="C22" s="106" t="s">
        <v>151</v>
      </c>
      <c r="D22" s="106" t="s">
        <v>154</v>
      </c>
      <c r="E22" s="106" t="s">
        <v>155</v>
      </c>
      <c r="F22" s="106" t="s">
        <v>157</v>
      </c>
      <c r="G22" s="106" t="s">
        <v>158</v>
      </c>
      <c r="H22" s="106" t="s">
        <v>58</v>
      </c>
      <c r="I22" s="106" t="s">
        <v>130</v>
      </c>
    </row>
    <row r="23" spans="1:9">
      <c r="A23" s="71"/>
      <c r="B23" s="107"/>
      <c r="C23" s="107" t="s">
        <v>152</v>
      </c>
      <c r="D23" s="107"/>
      <c r="E23" s="107" t="s">
        <v>156</v>
      </c>
      <c r="F23" s="107"/>
      <c r="G23" s="107"/>
      <c r="H23" s="107"/>
      <c r="I23" s="107"/>
    </row>
    <row r="24" spans="1:9">
      <c r="A24" s="110"/>
      <c r="B24" s="108"/>
      <c r="C24" s="108" t="s">
        <v>153</v>
      </c>
      <c r="D24" s="108"/>
      <c r="E24" s="108"/>
      <c r="F24" s="108"/>
      <c r="G24" s="108"/>
      <c r="H24" s="108"/>
      <c r="I24" s="108"/>
    </row>
    <row r="25" spans="1:9">
      <c r="A25" s="38" t="s">
        <v>140</v>
      </c>
      <c r="B25" s="39"/>
      <c r="C25" s="39"/>
      <c r="D25" s="90"/>
      <c r="E25" s="90"/>
      <c r="F25" s="39"/>
      <c r="G25" s="39"/>
      <c r="H25" s="39"/>
      <c r="I25" s="39"/>
    </row>
    <row r="26" spans="1:9">
      <c r="A26" s="39" t="s">
        <v>75</v>
      </c>
      <c r="B26" s="112"/>
      <c r="C26" s="112"/>
      <c r="D26" s="139"/>
      <c r="E26" s="139">
        <v>28871407</v>
      </c>
      <c r="F26" s="112"/>
      <c r="G26" s="112"/>
      <c r="H26" s="112"/>
      <c r="I26" s="41">
        <f>SUM(B26:H26)</f>
        <v>28871407</v>
      </c>
    </row>
    <row r="27" spans="1:9">
      <c r="A27" s="39" t="s">
        <v>56</v>
      </c>
      <c r="B27" s="112"/>
      <c r="C27" s="112"/>
      <c r="D27" s="140"/>
      <c r="E27" s="140"/>
      <c r="F27" s="112"/>
      <c r="G27" s="112"/>
      <c r="H27" s="112"/>
      <c r="I27" s="41">
        <f t="shared" ref="I27:I32" si="1">SUM(B27:H27)</f>
        <v>0</v>
      </c>
    </row>
    <row r="28" spans="1:9">
      <c r="A28" s="39" t="s">
        <v>141</v>
      </c>
      <c r="B28" s="112"/>
      <c r="C28" s="112"/>
      <c r="D28" s="140"/>
      <c r="E28" s="140"/>
      <c r="F28" s="112"/>
      <c r="G28" s="112"/>
      <c r="H28" s="112"/>
      <c r="I28" s="41">
        <f t="shared" si="1"/>
        <v>0</v>
      </c>
    </row>
    <row r="29" spans="1:9">
      <c r="A29" s="39" t="s">
        <v>136</v>
      </c>
      <c r="B29" s="112"/>
      <c r="C29" s="112"/>
      <c r="D29" s="140"/>
      <c r="E29" s="140"/>
      <c r="F29" s="112"/>
      <c r="G29" s="112"/>
      <c r="H29" s="112"/>
      <c r="I29" s="41">
        <f t="shared" si="1"/>
        <v>0</v>
      </c>
    </row>
    <row r="30" spans="1:9">
      <c r="A30" s="39" t="s">
        <v>142</v>
      </c>
      <c r="B30" s="112"/>
      <c r="C30" s="112"/>
      <c r="D30" s="139"/>
      <c r="E30" s="139">
        <v>3615473</v>
      </c>
      <c r="F30" s="112"/>
      <c r="G30" s="112"/>
      <c r="H30" s="112"/>
      <c r="I30" s="41">
        <f t="shared" si="1"/>
        <v>3615473</v>
      </c>
    </row>
    <row r="31" spans="1:9">
      <c r="A31" s="39" t="s">
        <v>76</v>
      </c>
      <c r="B31" s="112"/>
      <c r="C31" s="112"/>
      <c r="D31" s="140"/>
      <c r="E31" s="140"/>
      <c r="F31" s="112"/>
      <c r="G31" s="112"/>
      <c r="H31" s="41"/>
      <c r="I31" s="41">
        <f t="shared" si="1"/>
        <v>0</v>
      </c>
    </row>
    <row r="32" spans="1:9">
      <c r="A32" s="39" t="s">
        <v>143</v>
      </c>
      <c r="B32" s="112"/>
      <c r="C32" s="112"/>
      <c r="D32" s="140"/>
      <c r="E32" s="140"/>
      <c r="F32" s="112"/>
      <c r="G32" s="112"/>
      <c r="H32" s="41"/>
      <c r="I32" s="41">
        <f t="shared" si="1"/>
        <v>0</v>
      </c>
    </row>
    <row r="33" spans="1:9">
      <c r="A33" s="38" t="s">
        <v>159</v>
      </c>
      <c r="B33" s="45"/>
      <c r="C33" s="45"/>
      <c r="D33" s="141"/>
      <c r="E33" s="141">
        <f>SUM(E26:F32)</f>
        <v>32486880</v>
      </c>
      <c r="F33" s="45"/>
      <c r="G33" s="45"/>
      <c r="H33" s="42"/>
      <c r="I33" s="42">
        <f>SUM(B33:H33)</f>
        <v>32486880</v>
      </c>
    </row>
    <row r="34" spans="1:9" s="43" customFormat="1">
      <c r="A34" s="80" t="s">
        <v>144</v>
      </c>
      <c r="B34" s="89"/>
      <c r="C34" s="89"/>
      <c r="D34" s="89"/>
      <c r="E34" s="89"/>
      <c r="F34" s="89"/>
      <c r="G34" s="89"/>
      <c r="H34" s="89"/>
      <c r="I34" s="135"/>
    </row>
    <row r="35" spans="1:9" s="43" customFormat="1">
      <c r="A35" s="80" t="s">
        <v>145</v>
      </c>
      <c r="B35" s="89"/>
      <c r="C35" s="89"/>
      <c r="D35" s="89"/>
      <c r="E35" s="89"/>
      <c r="F35" s="89"/>
      <c r="G35" s="89"/>
      <c r="H35" s="89"/>
      <c r="I35" s="135"/>
    </row>
    <row r="36" spans="1:9" s="43" customFormat="1">
      <c r="A36" s="80" t="s">
        <v>146</v>
      </c>
      <c r="B36" s="89"/>
      <c r="C36" s="89"/>
      <c r="D36" s="89"/>
      <c r="E36" s="89"/>
      <c r="F36" s="89"/>
      <c r="G36" s="89"/>
      <c r="H36" s="89"/>
      <c r="I36" s="135"/>
    </row>
    <row r="37" spans="1:9" s="43" customFormat="1">
      <c r="A37" s="80" t="s">
        <v>147</v>
      </c>
      <c r="B37" s="89"/>
      <c r="C37" s="89"/>
      <c r="D37" s="89"/>
      <c r="E37" s="89"/>
      <c r="F37" s="89"/>
      <c r="G37" s="89"/>
      <c r="H37" s="89"/>
      <c r="I37" s="135"/>
    </row>
    <row r="38" spans="1:9" s="43" customFormat="1">
      <c r="A38" s="80" t="s">
        <v>148</v>
      </c>
      <c r="B38" s="89"/>
      <c r="C38" s="89"/>
      <c r="D38" s="89"/>
      <c r="E38" s="89"/>
      <c r="F38" s="89"/>
      <c r="G38" s="89"/>
      <c r="H38" s="89"/>
      <c r="I38" s="135"/>
    </row>
    <row r="39" spans="1:9" s="43" customFormat="1">
      <c r="A39" s="80" t="s">
        <v>149</v>
      </c>
      <c r="B39" s="89"/>
      <c r="C39" s="89"/>
      <c r="D39" s="89"/>
      <c r="E39" s="89"/>
      <c r="F39" s="89"/>
      <c r="G39" s="89"/>
      <c r="H39" s="89"/>
      <c r="I39" s="135"/>
    </row>
    <row r="40" spans="1:9" s="43" customFormat="1">
      <c r="A40" s="80"/>
      <c r="B40" s="89"/>
      <c r="C40" s="89"/>
      <c r="D40" s="89"/>
      <c r="E40" s="89"/>
      <c r="F40" s="89"/>
      <c r="G40" s="89"/>
      <c r="H40" s="89"/>
      <c r="I40" s="135"/>
    </row>
    <row r="41" spans="1:9" s="43" customFormat="1">
      <c r="A41" s="80"/>
      <c r="B41" s="89"/>
      <c r="C41" s="89"/>
      <c r="D41" s="89"/>
      <c r="E41" s="89"/>
      <c r="F41" s="89"/>
      <c r="G41" s="89"/>
      <c r="H41" s="89"/>
      <c r="I41" s="135"/>
    </row>
    <row r="42" spans="1:9" s="43" customFormat="1" ht="16.5" thickBot="1">
      <c r="A42" s="136"/>
      <c r="B42" s="111"/>
      <c r="C42" s="111"/>
      <c r="D42" s="111"/>
      <c r="E42" s="111"/>
      <c r="F42" s="111"/>
      <c r="G42" s="111"/>
      <c r="H42" s="111"/>
      <c r="I42" s="137"/>
    </row>
    <row r="43" spans="1:9" s="43" customFormat="1" ht="16.5" thickTop="1">
      <c r="A43" s="80"/>
      <c r="B43" s="89"/>
      <c r="C43" s="89"/>
      <c r="D43" s="89"/>
      <c r="E43" s="89"/>
      <c r="F43" s="89"/>
      <c r="G43" s="89"/>
      <c r="H43" s="89"/>
      <c r="I43" s="135"/>
    </row>
    <row r="44" spans="1:9" s="43" customFormat="1">
      <c r="A44" s="80"/>
      <c r="B44" s="89"/>
      <c r="C44" s="89"/>
      <c r="D44" s="89"/>
      <c r="E44" s="89"/>
      <c r="F44" s="89"/>
      <c r="G44" s="89"/>
      <c r="H44" s="89"/>
      <c r="I44" s="135"/>
    </row>
    <row r="45" spans="1:9" s="43" customFormat="1">
      <c r="A45" s="80"/>
      <c r="B45" s="89"/>
      <c r="C45" s="89"/>
      <c r="D45" s="89"/>
      <c r="E45" s="89"/>
      <c r="F45" s="89"/>
      <c r="G45" s="89"/>
      <c r="H45" s="89"/>
      <c r="I45" s="135"/>
    </row>
    <row r="46" spans="1:9" s="43" customFormat="1">
      <c r="A46" s="176" t="s">
        <v>39</v>
      </c>
      <c r="B46" s="177"/>
      <c r="C46" s="177"/>
      <c r="D46" s="177"/>
      <c r="E46" s="177"/>
      <c r="F46" s="177"/>
      <c r="G46" s="177"/>
      <c r="H46" s="177"/>
      <c r="I46" s="178"/>
    </row>
    <row r="47" spans="1:9" s="43" customFormat="1">
      <c r="A47" s="176" t="s">
        <v>160</v>
      </c>
      <c r="B47" s="177"/>
      <c r="C47" s="177"/>
      <c r="D47" s="177"/>
      <c r="E47" s="177"/>
      <c r="F47" s="177"/>
      <c r="G47" s="177"/>
      <c r="H47" s="177"/>
      <c r="I47" s="178"/>
    </row>
    <row r="48" spans="1:9" s="43" customFormat="1">
      <c r="A48" s="176" t="s">
        <v>236</v>
      </c>
      <c r="B48" s="177"/>
      <c r="C48" s="177"/>
      <c r="D48" s="177"/>
      <c r="E48" s="177"/>
      <c r="F48" s="177"/>
      <c r="G48" s="177"/>
      <c r="H48" s="177"/>
      <c r="I48" s="178"/>
    </row>
    <row r="49" spans="1:9" s="43" customFormat="1">
      <c r="A49" s="142"/>
      <c r="B49" s="77"/>
      <c r="C49" s="77"/>
      <c r="D49" s="77"/>
      <c r="E49" s="77"/>
      <c r="F49" s="77"/>
      <c r="G49" s="77"/>
      <c r="H49" s="77"/>
      <c r="I49" s="143"/>
    </row>
    <row r="50" spans="1:9">
      <c r="A50" s="203" t="s">
        <v>344</v>
      </c>
      <c r="B50" s="204"/>
      <c r="C50" s="204"/>
      <c r="D50" s="204"/>
      <c r="E50" s="204"/>
      <c r="F50" s="204"/>
      <c r="G50" s="204"/>
      <c r="H50" s="204"/>
      <c r="I50" s="205"/>
    </row>
    <row r="51" spans="1:9">
      <c r="A51" s="109" t="s">
        <v>293</v>
      </c>
      <c r="B51" s="106" t="s">
        <v>327</v>
      </c>
      <c r="C51" s="106" t="s">
        <v>151</v>
      </c>
      <c r="D51" s="106" t="s">
        <v>154</v>
      </c>
      <c r="E51" s="106" t="s">
        <v>155</v>
      </c>
      <c r="F51" s="106" t="s">
        <v>157</v>
      </c>
      <c r="G51" s="106" t="s">
        <v>158</v>
      </c>
      <c r="H51" s="106" t="s">
        <v>58</v>
      </c>
      <c r="I51" s="106" t="s">
        <v>130</v>
      </c>
    </row>
    <row r="52" spans="1:9">
      <c r="A52" s="71"/>
      <c r="B52" s="107"/>
      <c r="C52" s="107" t="s">
        <v>152</v>
      </c>
      <c r="D52" s="107"/>
      <c r="E52" s="107" t="s">
        <v>156</v>
      </c>
      <c r="F52" s="107"/>
      <c r="G52" s="107"/>
      <c r="H52" s="107"/>
      <c r="I52" s="107"/>
    </row>
    <row r="53" spans="1:9">
      <c r="A53" s="110"/>
      <c r="B53" s="108"/>
      <c r="C53" s="108" t="s">
        <v>153</v>
      </c>
      <c r="D53" s="108"/>
      <c r="E53" s="108"/>
      <c r="F53" s="108"/>
      <c r="G53" s="108"/>
      <c r="H53" s="108"/>
      <c r="I53" s="108"/>
    </row>
    <row r="54" spans="1:9">
      <c r="A54" s="38" t="s">
        <v>133</v>
      </c>
      <c r="B54" s="39"/>
      <c r="C54" s="39"/>
      <c r="D54" s="39"/>
      <c r="E54" s="39"/>
      <c r="F54" s="39"/>
      <c r="G54" s="39"/>
      <c r="H54" s="39"/>
      <c r="I54" s="39"/>
    </row>
    <row r="55" spans="1:9">
      <c r="A55" s="39" t="s">
        <v>134</v>
      </c>
      <c r="B55" s="41"/>
      <c r="C55" s="41"/>
      <c r="D55" s="41"/>
      <c r="E55" s="41">
        <v>1617680</v>
      </c>
      <c r="F55" s="41"/>
      <c r="G55" s="41"/>
      <c r="H55" s="41"/>
      <c r="I55" s="41">
        <f>SUM(B55:H55)</f>
        <v>1617680</v>
      </c>
    </row>
    <row r="56" spans="1:9">
      <c r="A56" s="39" t="s">
        <v>54</v>
      </c>
      <c r="B56" s="41"/>
      <c r="C56" s="41"/>
      <c r="D56" s="41"/>
      <c r="E56" s="41">
        <v>72284</v>
      </c>
      <c r="F56" s="41"/>
      <c r="G56" s="41"/>
      <c r="H56" s="41"/>
      <c r="I56" s="41">
        <f t="shared" ref="I56:I64" si="2">SUM(B56:H56)</f>
        <v>72284</v>
      </c>
    </row>
    <row r="57" spans="1:9">
      <c r="A57" s="39" t="s">
        <v>55</v>
      </c>
      <c r="B57" s="41"/>
      <c r="C57" s="41"/>
      <c r="D57" s="41"/>
      <c r="E57" s="41">
        <v>0</v>
      </c>
      <c r="F57" s="41"/>
      <c r="G57" s="41"/>
      <c r="H57" s="41"/>
      <c r="I57" s="41">
        <f t="shared" si="2"/>
        <v>0</v>
      </c>
    </row>
    <row r="58" spans="1:9">
      <c r="A58" s="39" t="s">
        <v>56</v>
      </c>
      <c r="B58" s="41"/>
      <c r="C58" s="41"/>
      <c r="D58" s="41"/>
      <c r="E58" s="41"/>
      <c r="F58" s="41"/>
      <c r="G58" s="41"/>
      <c r="H58" s="41"/>
      <c r="I58" s="41">
        <f t="shared" si="2"/>
        <v>0</v>
      </c>
    </row>
    <row r="59" spans="1:9">
      <c r="A59" s="39" t="s">
        <v>135</v>
      </c>
      <c r="B59" s="41"/>
      <c r="C59" s="41"/>
      <c r="D59" s="41"/>
      <c r="E59" s="41"/>
      <c r="F59" s="41"/>
      <c r="G59" s="41"/>
      <c r="H59" s="41"/>
      <c r="I59" s="41">
        <f t="shared" si="2"/>
        <v>0</v>
      </c>
    </row>
    <row r="60" spans="1:9">
      <c r="A60" s="39" t="s">
        <v>136</v>
      </c>
      <c r="B60" s="41"/>
      <c r="C60" s="41"/>
      <c r="D60" s="41"/>
      <c r="E60" s="41"/>
      <c r="F60" s="41"/>
      <c r="G60" s="41"/>
      <c r="H60" s="41"/>
      <c r="I60" s="41">
        <f t="shared" si="2"/>
        <v>0</v>
      </c>
    </row>
    <row r="61" spans="1:9">
      <c r="A61" s="39" t="s">
        <v>137</v>
      </c>
      <c r="B61" s="41"/>
      <c r="C61" s="41"/>
      <c r="D61" s="41"/>
      <c r="E61" s="41">
        <v>45000</v>
      </c>
      <c r="F61" s="41"/>
      <c r="G61" s="41"/>
      <c r="H61" s="41"/>
      <c r="I61" s="41">
        <f t="shared" si="2"/>
        <v>45000</v>
      </c>
    </row>
    <row r="62" spans="1:9">
      <c r="A62" s="39" t="s">
        <v>189</v>
      </c>
      <c r="B62" s="41"/>
      <c r="C62" s="41"/>
      <c r="D62" s="41"/>
      <c r="E62" s="41">
        <v>19748376</v>
      </c>
      <c r="F62" s="41"/>
      <c r="G62" s="41"/>
      <c r="H62" s="41"/>
      <c r="I62" s="41">
        <f t="shared" si="2"/>
        <v>19748376</v>
      </c>
    </row>
    <row r="63" spans="1:9">
      <c r="A63" s="39" t="s">
        <v>58</v>
      </c>
      <c r="B63" s="41"/>
      <c r="C63" s="41"/>
      <c r="D63" s="41"/>
      <c r="E63" s="41"/>
      <c r="F63" s="41"/>
      <c r="G63" s="41"/>
      <c r="H63" s="41">
        <f>16196+199582+13635+24241+4119</f>
        <v>257773</v>
      </c>
      <c r="I63" s="41">
        <f t="shared" si="2"/>
        <v>257773</v>
      </c>
    </row>
    <row r="64" spans="1:9">
      <c r="A64" s="39" t="s">
        <v>138</v>
      </c>
      <c r="B64" s="41"/>
      <c r="C64" s="41"/>
      <c r="D64" s="41">
        <v>2599657</v>
      </c>
      <c r="E64" s="41"/>
      <c r="F64" s="41">
        <v>2040</v>
      </c>
      <c r="G64" s="41"/>
      <c r="H64" s="41"/>
      <c r="I64" s="41">
        <f t="shared" si="2"/>
        <v>2601697</v>
      </c>
    </row>
    <row r="65" spans="1:9" s="2" customFormat="1">
      <c r="A65" s="38" t="s">
        <v>139</v>
      </c>
      <c r="B65" s="42"/>
      <c r="C65" s="42"/>
      <c r="D65" s="42">
        <f>SUM(D55:D64)</f>
        <v>2599657</v>
      </c>
      <c r="E65" s="42">
        <f>SUM(E55:E64)</f>
        <v>21483340</v>
      </c>
      <c r="F65" s="42">
        <f>SUM(F55:F64)</f>
        <v>2040</v>
      </c>
      <c r="G65" s="42"/>
      <c r="H65" s="42">
        <f>SUM(H55:H64)</f>
        <v>257773</v>
      </c>
      <c r="I65" s="42">
        <f>SUM(I55:I64)</f>
        <v>24342810</v>
      </c>
    </row>
    <row r="66" spans="1:9">
      <c r="A66" s="132"/>
      <c r="B66" s="133"/>
      <c r="C66" s="133"/>
      <c r="D66" s="133"/>
      <c r="E66" s="133"/>
      <c r="F66" s="133"/>
      <c r="G66" s="133"/>
      <c r="H66" s="133"/>
      <c r="I66" s="134"/>
    </row>
    <row r="67" spans="1:9">
      <c r="A67" s="109" t="s">
        <v>293</v>
      </c>
      <c r="B67" s="106" t="s">
        <v>327</v>
      </c>
      <c r="C67" s="106" t="s">
        <v>151</v>
      </c>
      <c r="D67" s="106" t="s">
        <v>154</v>
      </c>
      <c r="E67" s="106" t="s">
        <v>155</v>
      </c>
      <c r="F67" s="106" t="s">
        <v>157</v>
      </c>
      <c r="G67" s="106" t="s">
        <v>158</v>
      </c>
      <c r="H67" s="106" t="s">
        <v>58</v>
      </c>
      <c r="I67" s="106" t="s">
        <v>130</v>
      </c>
    </row>
    <row r="68" spans="1:9">
      <c r="A68" s="71"/>
      <c r="B68" s="107"/>
      <c r="C68" s="107" t="s">
        <v>152</v>
      </c>
      <c r="D68" s="107"/>
      <c r="E68" s="107" t="s">
        <v>156</v>
      </c>
      <c r="F68" s="107"/>
      <c r="G68" s="107"/>
      <c r="H68" s="107"/>
      <c r="I68" s="107"/>
    </row>
    <row r="69" spans="1:9">
      <c r="A69" s="110"/>
      <c r="B69" s="108"/>
      <c r="C69" s="108" t="s">
        <v>153</v>
      </c>
      <c r="D69" s="108"/>
      <c r="E69" s="108"/>
      <c r="F69" s="108"/>
      <c r="G69" s="108"/>
      <c r="H69" s="108"/>
      <c r="I69" s="108"/>
    </row>
    <row r="70" spans="1:9">
      <c r="A70" s="38" t="s">
        <v>140</v>
      </c>
      <c r="B70" s="39"/>
      <c r="C70" s="39"/>
      <c r="D70" s="166"/>
      <c r="E70" s="166"/>
      <c r="F70" s="39"/>
      <c r="G70" s="39"/>
      <c r="H70" s="39"/>
      <c r="I70" s="39"/>
    </row>
    <row r="71" spans="1:9">
      <c r="A71" s="39" t="s">
        <v>75</v>
      </c>
      <c r="B71" s="112"/>
      <c r="C71" s="112"/>
      <c r="D71" s="167"/>
      <c r="E71" s="167">
        <v>15860700</v>
      </c>
      <c r="F71" s="112"/>
      <c r="G71" s="112"/>
      <c r="H71" s="112"/>
      <c r="I71" s="41">
        <f>SUM(B71:H71)</f>
        <v>15860700</v>
      </c>
    </row>
    <row r="72" spans="1:9">
      <c r="A72" s="39" t="s">
        <v>56</v>
      </c>
      <c r="B72" s="112"/>
      <c r="C72" s="112"/>
      <c r="D72" s="165"/>
      <c r="E72" s="165"/>
      <c r="F72" s="112"/>
      <c r="G72" s="112"/>
      <c r="H72" s="112"/>
      <c r="I72" s="41">
        <f t="shared" ref="I72:I78" si="3">SUM(B72:H72)</f>
        <v>0</v>
      </c>
    </row>
    <row r="73" spans="1:9">
      <c r="A73" s="39" t="s">
        <v>141</v>
      </c>
      <c r="B73" s="112"/>
      <c r="C73" s="112"/>
      <c r="D73" s="165"/>
      <c r="E73" s="165"/>
      <c r="F73" s="112"/>
      <c r="G73" s="112"/>
      <c r="H73" s="112"/>
      <c r="I73" s="41">
        <f t="shared" si="3"/>
        <v>0</v>
      </c>
    </row>
    <row r="74" spans="1:9">
      <c r="A74" s="39" t="s">
        <v>136</v>
      </c>
      <c r="B74" s="112"/>
      <c r="C74" s="112"/>
      <c r="D74" s="165"/>
      <c r="E74" s="165"/>
      <c r="F74" s="112"/>
      <c r="G74" s="112"/>
      <c r="H74" s="112"/>
      <c r="I74" s="41">
        <f t="shared" si="3"/>
        <v>0</v>
      </c>
    </row>
    <row r="75" spans="1:9">
      <c r="A75" s="39" t="s">
        <v>142</v>
      </c>
      <c r="B75" s="112"/>
      <c r="C75" s="112"/>
      <c r="D75" s="167"/>
      <c r="E75" s="167">
        <v>3275661</v>
      </c>
      <c r="F75" s="112"/>
      <c r="G75" s="112"/>
      <c r="H75" s="112"/>
      <c r="I75" s="41">
        <f t="shared" si="3"/>
        <v>3275661</v>
      </c>
    </row>
    <row r="76" spans="1:9">
      <c r="A76" s="39" t="s">
        <v>76</v>
      </c>
      <c r="B76" s="112"/>
      <c r="C76" s="112"/>
      <c r="D76" s="165"/>
      <c r="E76" s="165"/>
      <c r="F76" s="112"/>
      <c r="G76" s="112"/>
      <c r="H76" s="41"/>
      <c r="I76" s="41">
        <f t="shared" si="3"/>
        <v>0</v>
      </c>
    </row>
    <row r="77" spans="1:9">
      <c r="A77" s="39" t="s">
        <v>143</v>
      </c>
      <c r="B77" s="112"/>
      <c r="C77" s="112"/>
      <c r="D77" s="165"/>
      <c r="E77" s="165"/>
      <c r="F77" s="112"/>
      <c r="G77" s="112"/>
      <c r="H77" s="41"/>
      <c r="I77" s="41">
        <f t="shared" si="3"/>
        <v>0</v>
      </c>
    </row>
    <row r="78" spans="1:9">
      <c r="A78" s="38" t="s">
        <v>159</v>
      </c>
      <c r="B78" s="45"/>
      <c r="C78" s="45"/>
      <c r="D78" s="164"/>
      <c r="E78" s="164">
        <f>SUM(E71:F77)</f>
        <v>19136361</v>
      </c>
      <c r="F78" s="45"/>
      <c r="G78" s="45"/>
      <c r="H78" s="42"/>
      <c r="I78" s="42">
        <f t="shared" si="3"/>
        <v>19136361</v>
      </c>
    </row>
    <row r="79" spans="1:9" s="43" customFormat="1">
      <c r="A79" s="80" t="s">
        <v>144</v>
      </c>
      <c r="B79" s="89"/>
      <c r="C79" s="89"/>
      <c r="D79" s="89"/>
      <c r="E79" s="89"/>
      <c r="F79" s="89"/>
      <c r="G79" s="89"/>
      <c r="H79" s="89"/>
      <c r="I79" s="135"/>
    </row>
    <row r="80" spans="1:9" s="43" customFormat="1">
      <c r="A80" s="80" t="s">
        <v>145</v>
      </c>
      <c r="B80" s="89"/>
      <c r="C80" s="89"/>
      <c r="D80" s="89"/>
      <c r="E80" s="89"/>
      <c r="F80" s="89"/>
      <c r="G80" s="89"/>
      <c r="H80" s="89"/>
      <c r="I80" s="135"/>
    </row>
    <row r="81" spans="1:9" s="43" customFormat="1">
      <c r="A81" s="80" t="s">
        <v>146</v>
      </c>
      <c r="B81" s="89"/>
      <c r="C81" s="89"/>
      <c r="D81" s="89"/>
      <c r="E81" s="89"/>
      <c r="F81" s="89"/>
      <c r="G81" s="89"/>
      <c r="H81" s="89"/>
      <c r="I81" s="135"/>
    </row>
    <row r="82" spans="1:9" s="43" customFormat="1">
      <c r="A82" s="80" t="s">
        <v>147</v>
      </c>
      <c r="B82" s="89"/>
      <c r="C82" s="89"/>
      <c r="D82" s="89"/>
      <c r="E82" s="89"/>
      <c r="F82" s="89"/>
      <c r="G82" s="89"/>
      <c r="H82" s="89"/>
      <c r="I82" s="135"/>
    </row>
    <row r="83" spans="1:9" s="43" customFormat="1">
      <c r="A83" s="80" t="s">
        <v>148</v>
      </c>
      <c r="B83" s="89"/>
      <c r="C83" s="89"/>
      <c r="D83" s="89"/>
      <c r="E83" s="89"/>
      <c r="F83" s="89"/>
      <c r="G83" s="89"/>
      <c r="H83" s="89"/>
      <c r="I83" s="135"/>
    </row>
    <row r="84" spans="1:9" s="43" customFormat="1">
      <c r="A84" s="80" t="s">
        <v>149</v>
      </c>
      <c r="B84" s="89"/>
      <c r="C84" s="89"/>
      <c r="D84" s="89"/>
      <c r="E84" s="89"/>
      <c r="F84" s="89"/>
      <c r="G84" s="89"/>
      <c r="H84" s="89"/>
      <c r="I84" s="135"/>
    </row>
    <row r="85" spans="1:9" s="43" customFormat="1">
      <c r="A85" s="80"/>
      <c r="B85" s="89"/>
      <c r="C85" s="89"/>
      <c r="D85" s="89"/>
      <c r="E85" s="89"/>
      <c r="F85" s="89"/>
      <c r="G85" s="89"/>
      <c r="H85" s="89"/>
      <c r="I85" s="135"/>
    </row>
    <row r="86" spans="1:9" s="43" customFormat="1">
      <c r="A86" s="80"/>
      <c r="B86" s="89"/>
      <c r="C86" s="89"/>
      <c r="D86" s="89"/>
      <c r="E86" s="89"/>
      <c r="F86" s="89"/>
      <c r="G86" s="89"/>
      <c r="H86" s="89"/>
      <c r="I86" s="135"/>
    </row>
    <row r="87" spans="1:9" s="43" customFormat="1" ht="16.5" thickBot="1">
      <c r="A87" s="136"/>
      <c r="B87" s="111"/>
      <c r="C87" s="111"/>
      <c r="D87" s="111"/>
      <c r="E87" s="111"/>
      <c r="F87" s="111"/>
      <c r="G87" s="111"/>
      <c r="H87" s="111"/>
      <c r="I87" s="137"/>
    </row>
    <row r="88" spans="1:9" s="43" customFormat="1" ht="16.5" thickTop="1">
      <c r="A88" s="80"/>
      <c r="B88" s="89"/>
      <c r="C88" s="89"/>
      <c r="D88" s="89"/>
      <c r="E88" s="89"/>
      <c r="F88" s="89"/>
      <c r="G88" s="89"/>
      <c r="H88" s="89"/>
      <c r="I88" s="135"/>
    </row>
    <row r="89" spans="1:9" s="43" customFormat="1">
      <c r="A89" s="80"/>
      <c r="B89" s="89"/>
      <c r="C89" s="89"/>
      <c r="D89" s="89"/>
      <c r="E89" s="89"/>
      <c r="F89" s="89"/>
      <c r="G89" s="89"/>
      <c r="H89" s="89"/>
      <c r="I89" s="135"/>
    </row>
    <row r="90" spans="1:9" s="43" customFormat="1">
      <c r="A90" s="80"/>
      <c r="B90" s="89"/>
      <c r="C90" s="89"/>
      <c r="D90" s="89"/>
      <c r="E90" s="89"/>
      <c r="F90" s="89"/>
      <c r="G90" s="89"/>
      <c r="H90" s="89"/>
      <c r="I90" s="135"/>
    </row>
    <row r="91" spans="1:9" s="43" customFormat="1">
      <c r="A91" s="176" t="s">
        <v>39</v>
      </c>
      <c r="B91" s="177"/>
      <c r="C91" s="177"/>
      <c r="D91" s="177"/>
      <c r="E91" s="177"/>
      <c r="F91" s="177"/>
      <c r="G91" s="177"/>
      <c r="H91" s="177"/>
      <c r="I91" s="178"/>
    </row>
    <row r="92" spans="1:9" s="43" customFormat="1">
      <c r="A92" s="176" t="s">
        <v>292</v>
      </c>
      <c r="B92" s="177"/>
      <c r="C92" s="177"/>
      <c r="D92" s="177"/>
      <c r="E92" s="177"/>
      <c r="F92" s="177"/>
      <c r="G92" s="177"/>
      <c r="H92" s="177"/>
      <c r="I92" s="178"/>
    </row>
    <row r="93" spans="1:9" s="43" customFormat="1">
      <c r="A93" s="176" t="s">
        <v>300</v>
      </c>
      <c r="B93" s="177"/>
      <c r="C93" s="177"/>
      <c r="D93" s="177"/>
      <c r="E93" s="177"/>
      <c r="F93" s="177"/>
      <c r="G93" s="177"/>
      <c r="H93" s="177"/>
      <c r="I93" s="178"/>
    </row>
    <row r="94" spans="1:9" s="43" customFormat="1">
      <c r="A94" s="176"/>
      <c r="B94" s="177"/>
      <c r="C94" s="177"/>
      <c r="D94" s="177"/>
      <c r="E94" s="177"/>
      <c r="F94" s="177"/>
      <c r="G94" s="177"/>
      <c r="H94" s="177"/>
      <c r="I94" s="178"/>
    </row>
    <row r="95" spans="1:9" ht="18.75" customHeight="1">
      <c r="A95" s="146" t="s">
        <v>150</v>
      </c>
      <c r="B95" s="144"/>
      <c r="C95" s="144"/>
      <c r="D95" s="144"/>
      <c r="E95" s="144"/>
      <c r="F95" s="144"/>
      <c r="G95" s="144"/>
      <c r="H95" s="144"/>
      <c r="I95" s="145"/>
    </row>
    <row r="96" spans="1:9">
      <c r="A96" s="109" t="s">
        <v>293</v>
      </c>
      <c r="B96" s="106" t="s">
        <v>327</v>
      </c>
      <c r="C96" s="106" t="s">
        <v>151</v>
      </c>
      <c r="D96" s="106" t="s">
        <v>154</v>
      </c>
      <c r="E96" s="106" t="s">
        <v>155</v>
      </c>
      <c r="F96" s="106" t="s">
        <v>157</v>
      </c>
      <c r="G96" s="106" t="s">
        <v>158</v>
      </c>
      <c r="H96" s="106" t="s">
        <v>58</v>
      </c>
      <c r="I96" s="106" t="s">
        <v>130</v>
      </c>
    </row>
    <row r="97" spans="1:9">
      <c r="A97" s="71"/>
      <c r="B97" s="107"/>
      <c r="C97" s="107" t="s">
        <v>152</v>
      </c>
      <c r="D97" s="107"/>
      <c r="E97" s="107" t="s">
        <v>156</v>
      </c>
      <c r="F97" s="107"/>
      <c r="G97" s="107"/>
      <c r="H97" s="107"/>
      <c r="I97" s="107"/>
    </row>
    <row r="98" spans="1:9">
      <c r="A98" s="110"/>
      <c r="B98" s="108"/>
      <c r="C98" s="108" t="s">
        <v>153</v>
      </c>
      <c r="D98" s="108"/>
      <c r="E98" s="108"/>
      <c r="F98" s="108"/>
      <c r="G98" s="108"/>
      <c r="H98" s="108"/>
      <c r="I98" s="108"/>
    </row>
    <row r="99" spans="1:9">
      <c r="A99" s="38" t="s">
        <v>133</v>
      </c>
      <c r="B99" s="39"/>
      <c r="C99" s="39"/>
      <c r="D99" s="39"/>
      <c r="E99" s="39"/>
      <c r="F99" s="39"/>
      <c r="G99" s="39"/>
      <c r="H99" s="39"/>
      <c r="I99" s="39"/>
    </row>
    <row r="100" spans="1:9">
      <c r="A100" s="39" t="s">
        <v>134</v>
      </c>
      <c r="B100" s="41">
        <v>0</v>
      </c>
      <c r="C100" s="41"/>
      <c r="D100" s="41"/>
      <c r="E100" s="41"/>
      <c r="F100" s="41"/>
      <c r="G100" s="41"/>
      <c r="H100" s="41"/>
      <c r="I100" s="41">
        <f>SUM(B100:H100)</f>
        <v>0</v>
      </c>
    </row>
    <row r="101" spans="1:9">
      <c r="A101" s="39" t="s">
        <v>54</v>
      </c>
      <c r="B101" s="41"/>
      <c r="C101" s="41"/>
      <c r="D101" s="41"/>
      <c r="E101" s="41"/>
      <c r="F101" s="41"/>
      <c r="G101" s="41"/>
      <c r="H101" s="41"/>
      <c r="I101" s="41">
        <f t="shared" ref="I101:I109" si="4">SUM(B101:H101)</f>
        <v>0</v>
      </c>
    </row>
    <row r="102" spans="1:9">
      <c r="A102" s="39" t="s">
        <v>55</v>
      </c>
      <c r="B102" s="41"/>
      <c r="C102" s="41"/>
      <c r="D102" s="41"/>
      <c r="E102" s="41"/>
      <c r="F102" s="41"/>
      <c r="G102" s="41"/>
      <c r="H102" s="41"/>
      <c r="I102" s="41">
        <f t="shared" si="4"/>
        <v>0</v>
      </c>
    </row>
    <row r="103" spans="1:9">
      <c r="A103" s="39" t="s">
        <v>56</v>
      </c>
      <c r="B103" s="41"/>
      <c r="C103" s="41"/>
      <c r="D103" s="41"/>
      <c r="E103" s="41"/>
      <c r="F103" s="41"/>
      <c r="G103" s="41"/>
      <c r="H103" s="41"/>
      <c r="I103" s="41">
        <f t="shared" si="4"/>
        <v>0</v>
      </c>
    </row>
    <row r="104" spans="1:9">
      <c r="A104" s="39" t="s">
        <v>135</v>
      </c>
      <c r="B104" s="41"/>
      <c r="C104" s="41"/>
      <c r="D104" s="41"/>
      <c r="E104" s="41"/>
      <c r="F104" s="41"/>
      <c r="G104" s="41"/>
      <c r="H104" s="41"/>
      <c r="I104" s="41">
        <f t="shared" si="4"/>
        <v>0</v>
      </c>
    </row>
    <row r="105" spans="1:9">
      <c r="A105" s="39" t="s">
        <v>136</v>
      </c>
      <c r="B105" s="41"/>
      <c r="C105" s="41"/>
      <c r="D105" s="41"/>
      <c r="E105" s="41"/>
      <c r="F105" s="41"/>
      <c r="G105" s="41"/>
      <c r="H105" s="41"/>
      <c r="I105" s="41">
        <f t="shared" si="4"/>
        <v>0</v>
      </c>
    </row>
    <row r="106" spans="1:9">
      <c r="A106" s="39" t="s">
        <v>137</v>
      </c>
      <c r="B106" s="41"/>
      <c r="C106" s="41"/>
      <c r="D106" s="41"/>
      <c r="E106" s="41"/>
      <c r="F106" s="41"/>
      <c r="G106" s="41"/>
      <c r="H106" s="41"/>
      <c r="I106" s="41">
        <f t="shared" si="4"/>
        <v>0</v>
      </c>
    </row>
    <row r="107" spans="1:9">
      <c r="A107" s="39" t="s">
        <v>189</v>
      </c>
      <c r="B107" s="41"/>
      <c r="C107" s="41"/>
      <c r="D107" s="41"/>
      <c r="E107" s="41"/>
      <c r="F107" s="41"/>
      <c r="G107" s="41"/>
      <c r="H107" s="41"/>
      <c r="I107" s="41">
        <f t="shared" si="4"/>
        <v>0</v>
      </c>
    </row>
    <row r="108" spans="1:9">
      <c r="A108" s="39" t="s">
        <v>58</v>
      </c>
      <c r="B108" s="41"/>
      <c r="C108" s="41"/>
      <c r="D108" s="41"/>
      <c r="E108" s="41"/>
      <c r="F108" s="41"/>
      <c r="G108" s="41"/>
      <c r="H108" s="41"/>
      <c r="I108" s="41">
        <f t="shared" si="4"/>
        <v>0</v>
      </c>
    </row>
    <row r="109" spans="1:9">
      <c r="A109" s="39" t="s">
        <v>138</v>
      </c>
      <c r="B109" s="41"/>
      <c r="C109" s="41"/>
      <c r="D109" s="41">
        <f>537363069+22004679+5108396</f>
        <v>564476144</v>
      </c>
      <c r="E109" s="41"/>
      <c r="F109" s="41">
        <f>220252177+3193108+4492476</f>
        <v>227937761</v>
      </c>
      <c r="G109" s="41"/>
      <c r="H109" s="41"/>
      <c r="I109" s="41">
        <f t="shared" si="4"/>
        <v>792413905</v>
      </c>
    </row>
    <row r="110" spans="1:9" s="2" customFormat="1">
      <c r="A110" s="38" t="s">
        <v>139</v>
      </c>
      <c r="B110" s="42"/>
      <c r="C110" s="42"/>
      <c r="D110" s="42">
        <f>SUM(D100:D109)</f>
        <v>564476144</v>
      </c>
      <c r="E110" s="42"/>
      <c r="F110" s="42">
        <f>SUM(F100:F109)</f>
        <v>227937761</v>
      </c>
      <c r="G110" s="42"/>
      <c r="H110" s="42"/>
      <c r="I110" s="42">
        <f>SUM(I100:I109)</f>
        <v>792413905</v>
      </c>
    </row>
    <row r="111" spans="1:9">
      <c r="A111" s="132"/>
      <c r="B111" s="133"/>
      <c r="C111" s="133"/>
      <c r="D111" s="133"/>
      <c r="E111" s="133"/>
      <c r="F111" s="133"/>
      <c r="G111" s="133"/>
      <c r="H111" s="133"/>
      <c r="I111" s="134"/>
    </row>
    <row r="112" spans="1:9">
      <c r="A112" s="109" t="s">
        <v>293</v>
      </c>
      <c r="B112" s="106" t="s">
        <v>327</v>
      </c>
      <c r="C112" s="106" t="s">
        <v>151</v>
      </c>
      <c r="D112" s="106" t="s">
        <v>154</v>
      </c>
      <c r="E112" s="106" t="s">
        <v>155</v>
      </c>
      <c r="F112" s="106" t="s">
        <v>157</v>
      </c>
      <c r="G112" s="106" t="s">
        <v>158</v>
      </c>
      <c r="H112" s="106" t="s">
        <v>58</v>
      </c>
      <c r="I112" s="106" t="s">
        <v>130</v>
      </c>
    </row>
    <row r="113" spans="1:9">
      <c r="A113" s="71"/>
      <c r="B113" s="107"/>
      <c r="C113" s="107" t="s">
        <v>152</v>
      </c>
      <c r="D113" s="107"/>
      <c r="E113" s="107" t="s">
        <v>156</v>
      </c>
      <c r="F113" s="107"/>
      <c r="G113" s="107"/>
      <c r="H113" s="107"/>
      <c r="I113" s="107"/>
    </row>
    <row r="114" spans="1:9">
      <c r="A114" s="110"/>
      <c r="B114" s="108"/>
      <c r="C114" s="108" t="s">
        <v>153</v>
      </c>
      <c r="D114" s="108"/>
      <c r="E114" s="108"/>
      <c r="F114" s="108"/>
      <c r="G114" s="108"/>
      <c r="H114" s="108"/>
      <c r="I114" s="108"/>
    </row>
    <row r="115" spans="1:9">
      <c r="A115" s="39" t="s">
        <v>75</v>
      </c>
      <c r="B115" s="112"/>
      <c r="C115" s="112"/>
      <c r="D115" s="112"/>
      <c r="E115" s="112"/>
      <c r="F115" s="112"/>
      <c r="G115" s="112"/>
      <c r="H115" s="112"/>
      <c r="I115" s="41">
        <f>SUM(B115:H115)</f>
        <v>0</v>
      </c>
    </row>
    <row r="116" spans="1:9">
      <c r="A116" s="39" t="s">
        <v>56</v>
      </c>
      <c r="B116" s="112"/>
      <c r="C116" s="112"/>
      <c r="D116" s="112"/>
      <c r="E116" s="112"/>
      <c r="F116" s="112"/>
      <c r="G116" s="112"/>
      <c r="H116" s="112"/>
      <c r="I116" s="41">
        <f t="shared" ref="I116:I122" si="5">SUM(B116:H116)</f>
        <v>0</v>
      </c>
    </row>
    <row r="117" spans="1:9">
      <c r="A117" s="39" t="s">
        <v>141</v>
      </c>
      <c r="B117" s="112"/>
      <c r="C117" s="112"/>
      <c r="D117" s="112"/>
      <c r="E117" s="112"/>
      <c r="F117" s="112"/>
      <c r="G117" s="112"/>
      <c r="H117" s="112"/>
      <c r="I117" s="41">
        <f t="shared" si="5"/>
        <v>0</v>
      </c>
    </row>
    <row r="118" spans="1:9">
      <c r="A118" s="39" t="s">
        <v>136</v>
      </c>
      <c r="B118" s="112"/>
      <c r="C118" s="112"/>
      <c r="D118" s="112"/>
      <c r="E118" s="112"/>
      <c r="F118" s="112"/>
      <c r="G118" s="112"/>
      <c r="H118" s="112"/>
      <c r="I118" s="41">
        <f t="shared" si="5"/>
        <v>0</v>
      </c>
    </row>
    <row r="119" spans="1:9">
      <c r="A119" s="39" t="s">
        <v>142</v>
      </c>
      <c r="B119" s="112"/>
      <c r="C119" s="112"/>
      <c r="D119" s="112"/>
      <c r="E119" s="112"/>
      <c r="F119" s="112"/>
      <c r="G119" s="112"/>
      <c r="H119" s="112"/>
      <c r="I119" s="41">
        <f t="shared" si="5"/>
        <v>0</v>
      </c>
    </row>
    <row r="120" spans="1:9">
      <c r="A120" s="39" t="s">
        <v>76</v>
      </c>
      <c r="B120" s="112"/>
      <c r="C120" s="112"/>
      <c r="D120" s="112"/>
      <c r="E120" s="112"/>
      <c r="F120" s="112"/>
      <c r="G120" s="112"/>
      <c r="H120" s="41"/>
      <c r="I120" s="41">
        <f t="shared" si="5"/>
        <v>0</v>
      </c>
    </row>
    <row r="121" spans="1:9">
      <c r="A121" s="39" t="s">
        <v>143</v>
      </c>
      <c r="B121" s="112"/>
      <c r="C121" s="112"/>
      <c r="D121" s="112"/>
      <c r="E121" s="112"/>
      <c r="F121" s="112"/>
      <c r="G121" s="112"/>
      <c r="H121" s="41"/>
      <c r="I121" s="41">
        <f t="shared" si="5"/>
        <v>0</v>
      </c>
    </row>
    <row r="122" spans="1:9">
      <c r="A122" s="38" t="s">
        <v>159</v>
      </c>
      <c r="B122" s="45"/>
      <c r="C122" s="45"/>
      <c r="D122" s="45"/>
      <c r="E122" s="45"/>
      <c r="F122" s="45"/>
      <c r="G122" s="45"/>
      <c r="H122" s="42"/>
      <c r="I122" s="42">
        <f t="shared" si="5"/>
        <v>0</v>
      </c>
    </row>
    <row r="123" spans="1:9" s="43" customFormat="1">
      <c r="A123" s="80" t="s">
        <v>144</v>
      </c>
      <c r="B123" s="89"/>
      <c r="C123" s="89"/>
      <c r="D123" s="89"/>
      <c r="E123" s="89"/>
      <c r="F123" s="89"/>
      <c r="G123" s="89"/>
      <c r="H123" s="89"/>
      <c r="I123" s="135"/>
    </row>
    <row r="124" spans="1:9" s="43" customFormat="1">
      <c r="A124" s="80" t="s">
        <v>145</v>
      </c>
      <c r="B124" s="89"/>
      <c r="C124" s="89"/>
      <c r="D124" s="89"/>
      <c r="E124" s="89"/>
      <c r="F124" s="89"/>
      <c r="G124" s="89"/>
      <c r="H124" s="89"/>
      <c r="I124" s="135"/>
    </row>
    <row r="125" spans="1:9" s="43" customFormat="1">
      <c r="A125" s="80" t="s">
        <v>146</v>
      </c>
      <c r="B125" s="89"/>
      <c r="C125" s="89"/>
      <c r="D125" s="89"/>
      <c r="E125" s="89"/>
      <c r="F125" s="89"/>
      <c r="G125" s="89"/>
      <c r="H125" s="89"/>
      <c r="I125" s="135"/>
    </row>
    <row r="126" spans="1:9" s="43" customFormat="1">
      <c r="A126" s="80" t="s">
        <v>147</v>
      </c>
      <c r="B126" s="89"/>
      <c r="C126" s="89"/>
      <c r="D126" s="89"/>
      <c r="E126" s="89"/>
      <c r="F126" s="89"/>
      <c r="G126" s="89"/>
      <c r="H126" s="89"/>
      <c r="I126" s="135"/>
    </row>
    <row r="127" spans="1:9" s="43" customFormat="1">
      <c r="A127" s="80" t="s">
        <v>148</v>
      </c>
      <c r="B127" s="89"/>
      <c r="C127" s="89"/>
      <c r="D127" s="89"/>
      <c r="E127" s="89"/>
      <c r="F127" s="89"/>
      <c r="G127" s="89"/>
      <c r="H127" s="89"/>
      <c r="I127" s="135"/>
    </row>
    <row r="128" spans="1:9" s="43" customFormat="1" ht="12.75" customHeight="1">
      <c r="A128" s="80" t="s">
        <v>149</v>
      </c>
      <c r="B128" s="89"/>
      <c r="C128" s="89"/>
      <c r="D128" s="89"/>
      <c r="E128" s="89"/>
      <c r="F128" s="89"/>
      <c r="G128" s="89"/>
      <c r="H128" s="89"/>
      <c r="I128" s="135"/>
    </row>
    <row r="129" spans="1:9" s="43" customFormat="1" ht="12.75" customHeight="1">
      <c r="A129" s="80"/>
      <c r="B129" s="89"/>
      <c r="C129" s="89"/>
      <c r="D129" s="89"/>
      <c r="E129" s="89"/>
      <c r="F129" s="89"/>
      <c r="G129" s="89"/>
      <c r="H129" s="89"/>
      <c r="I129" s="135"/>
    </row>
    <row r="130" spans="1:9" s="43" customFormat="1" ht="12.75" customHeight="1">
      <c r="A130" s="80"/>
      <c r="B130" s="89"/>
      <c r="C130" s="89"/>
      <c r="D130" s="89"/>
      <c r="E130" s="89"/>
      <c r="F130" s="89"/>
      <c r="G130" s="89"/>
      <c r="H130" s="89"/>
      <c r="I130" s="135"/>
    </row>
    <row r="131" spans="1:9" s="43" customFormat="1" ht="12.75" customHeight="1" thickBot="1">
      <c r="A131" s="136"/>
      <c r="B131" s="111"/>
      <c r="C131" s="111"/>
      <c r="D131" s="111"/>
      <c r="E131" s="111"/>
      <c r="F131" s="111"/>
      <c r="G131" s="111"/>
      <c r="H131" s="111"/>
      <c r="I131" s="137"/>
    </row>
    <row r="132" spans="1:9" s="43" customFormat="1" ht="12.75" customHeight="1" thickTop="1">
      <c r="A132" s="80"/>
      <c r="B132" s="89"/>
      <c r="C132" s="89"/>
      <c r="D132" s="89"/>
      <c r="E132" s="89"/>
      <c r="F132" s="89"/>
      <c r="G132" s="89"/>
      <c r="H132" s="89"/>
      <c r="I132" s="135"/>
    </row>
    <row r="133" spans="1:9" s="43" customFormat="1" ht="12.75" customHeight="1">
      <c r="A133" s="80"/>
      <c r="B133" s="89"/>
      <c r="C133" s="89"/>
      <c r="D133" s="89"/>
      <c r="E133" s="89"/>
      <c r="F133" s="89"/>
      <c r="G133" s="89"/>
      <c r="H133" s="89"/>
      <c r="I133" s="135"/>
    </row>
    <row r="134" spans="1:9" s="43" customFormat="1" ht="12.75" customHeight="1">
      <c r="A134" s="80"/>
      <c r="B134" s="89"/>
      <c r="C134" s="89"/>
      <c r="D134" s="89"/>
      <c r="E134" s="89"/>
      <c r="F134" s="89"/>
      <c r="G134" s="89"/>
      <c r="H134" s="89"/>
      <c r="I134" s="135"/>
    </row>
    <row r="135" spans="1:9" s="43" customFormat="1">
      <c r="A135" s="176" t="s">
        <v>39</v>
      </c>
      <c r="B135" s="177"/>
      <c r="C135" s="177"/>
      <c r="D135" s="177"/>
      <c r="E135" s="177"/>
      <c r="F135" s="177"/>
      <c r="G135" s="177"/>
      <c r="H135" s="177"/>
      <c r="I135" s="178"/>
    </row>
    <row r="136" spans="1:9" s="43" customFormat="1">
      <c r="A136" s="176" t="s">
        <v>292</v>
      </c>
      <c r="B136" s="177"/>
      <c r="C136" s="177"/>
      <c r="D136" s="177"/>
      <c r="E136" s="177"/>
      <c r="F136" s="177"/>
      <c r="G136" s="177"/>
      <c r="H136" s="177"/>
      <c r="I136" s="178"/>
    </row>
    <row r="137" spans="1:9" s="43" customFormat="1">
      <c r="A137" s="176" t="s">
        <v>236</v>
      </c>
      <c r="B137" s="177"/>
      <c r="C137" s="177"/>
      <c r="D137" s="177"/>
      <c r="E137" s="177"/>
      <c r="F137" s="177"/>
      <c r="G137" s="177"/>
      <c r="H137" s="177"/>
      <c r="I137" s="178"/>
    </row>
    <row r="138" spans="1:9" s="43" customFormat="1">
      <c r="A138" s="176"/>
      <c r="B138" s="177"/>
      <c r="C138" s="177"/>
      <c r="D138" s="177"/>
      <c r="E138" s="177"/>
      <c r="F138" s="177"/>
      <c r="G138" s="177"/>
      <c r="H138" s="177"/>
      <c r="I138" s="178"/>
    </row>
    <row r="139" spans="1:9" ht="19.5" customHeight="1">
      <c r="A139" s="146" t="s">
        <v>343</v>
      </c>
      <c r="B139" s="144"/>
      <c r="C139" s="144"/>
      <c r="D139" s="144"/>
      <c r="E139" s="144"/>
      <c r="F139" s="144"/>
      <c r="G139" s="144"/>
      <c r="H139" s="144"/>
      <c r="I139" s="145"/>
    </row>
    <row r="140" spans="1:9">
      <c r="A140" s="109" t="s">
        <v>293</v>
      </c>
      <c r="B140" s="106" t="s">
        <v>327</v>
      </c>
      <c r="C140" s="106" t="s">
        <v>151</v>
      </c>
      <c r="D140" s="106" t="s">
        <v>154</v>
      </c>
      <c r="E140" s="106" t="s">
        <v>155</v>
      </c>
      <c r="F140" s="106" t="s">
        <v>157</v>
      </c>
      <c r="G140" s="106" t="s">
        <v>158</v>
      </c>
      <c r="H140" s="106" t="s">
        <v>58</v>
      </c>
      <c r="I140" s="106" t="s">
        <v>130</v>
      </c>
    </row>
    <row r="141" spans="1:9">
      <c r="A141" s="71"/>
      <c r="B141" s="107"/>
      <c r="C141" s="107" t="s">
        <v>152</v>
      </c>
      <c r="D141" s="107"/>
      <c r="E141" s="107" t="s">
        <v>156</v>
      </c>
      <c r="F141" s="107"/>
      <c r="G141" s="107"/>
      <c r="H141" s="107"/>
      <c r="I141" s="107"/>
    </row>
    <row r="142" spans="1:9">
      <c r="A142" s="110"/>
      <c r="B142" s="108"/>
      <c r="C142" s="108" t="s">
        <v>153</v>
      </c>
      <c r="D142" s="108"/>
      <c r="E142" s="108"/>
      <c r="F142" s="108"/>
      <c r="G142" s="108"/>
      <c r="H142" s="108"/>
      <c r="I142" s="108"/>
    </row>
    <row r="143" spans="1:9">
      <c r="A143" s="38" t="s">
        <v>133</v>
      </c>
      <c r="B143" s="39"/>
      <c r="C143" s="39"/>
      <c r="D143" s="39"/>
      <c r="E143" s="39"/>
      <c r="F143" s="39"/>
      <c r="G143" s="39"/>
      <c r="H143" s="39"/>
      <c r="I143" s="39"/>
    </row>
    <row r="144" spans="1:9">
      <c r="A144" s="39" t="s">
        <v>134</v>
      </c>
      <c r="B144" s="41">
        <v>0</v>
      </c>
      <c r="C144" s="41"/>
      <c r="D144" s="41"/>
      <c r="E144" s="41"/>
      <c r="F144" s="41"/>
      <c r="G144" s="41"/>
      <c r="H144" s="41"/>
      <c r="I144" s="41">
        <f>SUM(B144:H144)</f>
        <v>0</v>
      </c>
    </row>
    <row r="145" spans="1:9">
      <c r="A145" s="39" t="s">
        <v>54</v>
      </c>
      <c r="B145" s="41"/>
      <c r="C145" s="41"/>
      <c r="D145" s="41"/>
      <c r="E145" s="41"/>
      <c r="F145" s="41"/>
      <c r="G145" s="41"/>
      <c r="H145" s="41"/>
      <c r="I145" s="41">
        <f t="shared" ref="I145:I153" si="6">SUM(B145:H145)</f>
        <v>0</v>
      </c>
    </row>
    <row r="146" spans="1:9">
      <c r="A146" s="39" t="s">
        <v>55</v>
      </c>
      <c r="B146" s="41"/>
      <c r="C146" s="41"/>
      <c r="D146" s="41"/>
      <c r="E146" s="41"/>
      <c r="F146" s="41"/>
      <c r="G146" s="41"/>
      <c r="H146" s="41"/>
      <c r="I146" s="41">
        <f t="shared" si="6"/>
        <v>0</v>
      </c>
    </row>
    <row r="147" spans="1:9">
      <c r="A147" s="39" t="s">
        <v>56</v>
      </c>
      <c r="B147" s="41"/>
      <c r="C147" s="41"/>
      <c r="D147" s="41"/>
      <c r="E147" s="41"/>
      <c r="F147" s="41"/>
      <c r="G147" s="41"/>
      <c r="H147" s="41"/>
      <c r="I147" s="41">
        <f t="shared" si="6"/>
        <v>0</v>
      </c>
    </row>
    <row r="148" spans="1:9">
      <c r="A148" s="39" t="s">
        <v>135</v>
      </c>
      <c r="B148" s="41"/>
      <c r="C148" s="41"/>
      <c r="D148" s="41"/>
      <c r="E148" s="41"/>
      <c r="F148" s="41"/>
      <c r="G148" s="41"/>
      <c r="H148" s="41"/>
      <c r="I148" s="41">
        <f t="shared" si="6"/>
        <v>0</v>
      </c>
    </row>
    <row r="149" spans="1:9">
      <c r="A149" s="39" t="s">
        <v>136</v>
      </c>
      <c r="B149" s="41"/>
      <c r="C149" s="41"/>
      <c r="D149" s="41"/>
      <c r="E149" s="41"/>
      <c r="F149" s="41"/>
      <c r="G149" s="41"/>
      <c r="H149" s="41"/>
      <c r="I149" s="41">
        <f t="shared" si="6"/>
        <v>0</v>
      </c>
    </row>
    <row r="150" spans="1:9">
      <c r="A150" s="39" t="s">
        <v>137</v>
      </c>
      <c r="B150" s="41"/>
      <c r="C150" s="41"/>
      <c r="D150" s="41"/>
      <c r="E150" s="41"/>
      <c r="F150" s="41"/>
      <c r="G150" s="41"/>
      <c r="H150" s="41"/>
      <c r="I150" s="41">
        <f t="shared" si="6"/>
        <v>0</v>
      </c>
    </row>
    <row r="151" spans="1:9">
      <c r="A151" s="39" t="s">
        <v>189</v>
      </c>
      <c r="B151" s="41"/>
      <c r="C151" s="41"/>
      <c r="D151" s="41"/>
      <c r="E151" s="41"/>
      <c r="F151" s="41"/>
      <c r="G151" s="41"/>
      <c r="H151" s="41"/>
      <c r="I151" s="41">
        <f t="shared" si="6"/>
        <v>0</v>
      </c>
    </row>
    <row r="152" spans="1:9">
      <c r="A152" s="39" t="s">
        <v>58</v>
      </c>
      <c r="B152" s="41"/>
      <c r="C152" s="41"/>
      <c r="D152" s="41"/>
      <c r="E152" s="41"/>
      <c r="F152" s="41"/>
      <c r="G152" s="41"/>
      <c r="H152" s="41"/>
      <c r="I152" s="41">
        <f t="shared" si="6"/>
        <v>0</v>
      </c>
    </row>
    <row r="153" spans="1:9">
      <c r="A153" s="39" t="s">
        <v>138</v>
      </c>
      <c r="B153" s="41"/>
      <c r="C153" s="41"/>
      <c r="D153" s="41">
        <f>494089116+21513777+5084670</f>
        <v>520687563</v>
      </c>
      <c r="E153" s="41"/>
      <c r="F153" s="41">
        <f>176030095+1751363+3273380</f>
        <v>181054838</v>
      </c>
      <c r="G153" s="41"/>
      <c r="H153" s="41"/>
      <c r="I153" s="41">
        <f t="shared" si="6"/>
        <v>701742401</v>
      </c>
    </row>
    <row r="154" spans="1:9" s="2" customFormat="1">
      <c r="A154" s="38" t="s">
        <v>139</v>
      </c>
      <c r="B154" s="42"/>
      <c r="C154" s="42"/>
      <c r="D154" s="42">
        <f>SUM(D144:D153)</f>
        <v>520687563</v>
      </c>
      <c r="E154" s="42"/>
      <c r="F154" s="42">
        <f>SUM(F144:F153)</f>
        <v>181054838</v>
      </c>
      <c r="G154" s="42"/>
      <c r="H154" s="42"/>
      <c r="I154" s="42">
        <f>SUM(I144:I153)</f>
        <v>701742401</v>
      </c>
    </row>
    <row r="155" spans="1:9" ht="18" customHeight="1">
      <c r="A155" s="132"/>
      <c r="B155" s="133"/>
      <c r="C155" s="133"/>
      <c r="D155" s="133"/>
      <c r="E155" s="133"/>
      <c r="F155" s="133"/>
      <c r="G155" s="133"/>
      <c r="H155" s="133"/>
      <c r="I155" s="134"/>
    </row>
    <row r="156" spans="1:9">
      <c r="A156" s="109" t="s">
        <v>293</v>
      </c>
      <c r="B156" s="106" t="s">
        <v>327</v>
      </c>
      <c r="C156" s="106" t="s">
        <v>151</v>
      </c>
      <c r="D156" s="106" t="s">
        <v>154</v>
      </c>
      <c r="E156" s="106" t="s">
        <v>155</v>
      </c>
      <c r="F156" s="106" t="s">
        <v>157</v>
      </c>
      <c r="G156" s="106" t="s">
        <v>158</v>
      </c>
      <c r="H156" s="106" t="s">
        <v>58</v>
      </c>
      <c r="I156" s="106" t="s">
        <v>130</v>
      </c>
    </row>
    <row r="157" spans="1:9">
      <c r="A157" s="71"/>
      <c r="B157" s="107"/>
      <c r="C157" s="107" t="s">
        <v>152</v>
      </c>
      <c r="D157" s="107"/>
      <c r="E157" s="107" t="s">
        <v>156</v>
      </c>
      <c r="F157" s="107"/>
      <c r="G157" s="107"/>
      <c r="H157" s="107"/>
      <c r="I157" s="107"/>
    </row>
    <row r="158" spans="1:9">
      <c r="A158" s="110"/>
      <c r="B158" s="108"/>
      <c r="C158" s="108" t="s">
        <v>153</v>
      </c>
      <c r="D158" s="108"/>
      <c r="E158" s="108"/>
      <c r="F158" s="108"/>
      <c r="G158" s="108"/>
      <c r="H158" s="108"/>
      <c r="I158" s="108"/>
    </row>
    <row r="159" spans="1:9">
      <c r="A159" s="38" t="s">
        <v>140</v>
      </c>
      <c r="B159" s="39"/>
      <c r="C159" s="39"/>
      <c r="D159" s="90"/>
      <c r="E159" s="39"/>
      <c r="F159" s="39"/>
      <c r="G159" s="39"/>
      <c r="H159" s="39"/>
      <c r="I159" s="39"/>
    </row>
    <row r="160" spans="1:9">
      <c r="A160" s="39" t="s">
        <v>75</v>
      </c>
      <c r="B160" s="112"/>
      <c r="C160" s="112"/>
      <c r="D160" s="139"/>
      <c r="E160" s="112"/>
      <c r="F160" s="112"/>
      <c r="G160" s="112"/>
      <c r="H160" s="112"/>
      <c r="I160" s="41">
        <f>SUM(B160:H160)</f>
        <v>0</v>
      </c>
    </row>
    <row r="161" spans="1:9">
      <c r="A161" s="39" t="s">
        <v>56</v>
      </c>
      <c r="B161" s="112"/>
      <c r="C161" s="112"/>
      <c r="D161" s="140"/>
      <c r="E161" s="112"/>
      <c r="F161" s="112"/>
      <c r="G161" s="112"/>
      <c r="H161" s="112"/>
      <c r="I161" s="41">
        <f t="shared" ref="I161:I167" si="7">SUM(B161:H161)</f>
        <v>0</v>
      </c>
    </row>
    <row r="162" spans="1:9">
      <c r="A162" s="39" t="s">
        <v>141</v>
      </c>
      <c r="B162" s="112"/>
      <c r="C162" s="112"/>
      <c r="D162" s="140"/>
      <c r="E162" s="112"/>
      <c r="F162" s="112"/>
      <c r="G162" s="112"/>
      <c r="H162" s="112"/>
      <c r="I162" s="41">
        <f t="shared" si="7"/>
        <v>0</v>
      </c>
    </row>
    <row r="163" spans="1:9">
      <c r="A163" s="39" t="s">
        <v>136</v>
      </c>
      <c r="B163" s="112"/>
      <c r="C163" s="112"/>
      <c r="D163" s="140"/>
      <c r="E163" s="112"/>
      <c r="F163" s="112"/>
      <c r="G163" s="112"/>
      <c r="H163" s="112"/>
      <c r="I163" s="41">
        <f t="shared" si="7"/>
        <v>0</v>
      </c>
    </row>
    <row r="164" spans="1:9">
      <c r="A164" s="39" t="s">
        <v>142</v>
      </c>
      <c r="B164" s="112"/>
      <c r="C164" s="112"/>
      <c r="D164" s="139"/>
      <c r="E164" s="112"/>
      <c r="F164" s="112"/>
      <c r="G164" s="112"/>
      <c r="H164" s="112"/>
      <c r="I164" s="41">
        <f t="shared" si="7"/>
        <v>0</v>
      </c>
    </row>
    <row r="165" spans="1:9">
      <c r="A165" s="39" t="s">
        <v>76</v>
      </c>
      <c r="B165" s="112"/>
      <c r="C165" s="112"/>
      <c r="D165" s="140"/>
      <c r="E165" s="112"/>
      <c r="F165" s="112"/>
      <c r="G165" s="112"/>
      <c r="H165" s="41"/>
      <c r="I165" s="41">
        <f t="shared" si="7"/>
        <v>0</v>
      </c>
    </row>
    <row r="166" spans="1:9">
      <c r="A166" s="39" t="s">
        <v>143</v>
      </c>
      <c r="B166" s="112"/>
      <c r="C166" s="112"/>
      <c r="D166" s="140"/>
      <c r="E166" s="112"/>
      <c r="F166" s="112"/>
      <c r="G166" s="112"/>
      <c r="H166" s="41"/>
      <c r="I166" s="41">
        <f t="shared" si="7"/>
        <v>0</v>
      </c>
    </row>
    <row r="167" spans="1:9">
      <c r="A167" s="38" t="s">
        <v>159</v>
      </c>
      <c r="B167" s="45"/>
      <c r="C167" s="45"/>
      <c r="D167" s="141"/>
      <c r="E167" s="45"/>
      <c r="F167" s="45"/>
      <c r="G167" s="45"/>
      <c r="H167" s="42"/>
      <c r="I167" s="42">
        <f t="shared" si="7"/>
        <v>0</v>
      </c>
    </row>
    <row r="168" spans="1:9" s="43" customFormat="1">
      <c r="A168" s="80" t="s">
        <v>144</v>
      </c>
      <c r="B168" s="89"/>
      <c r="C168" s="89"/>
      <c r="D168" s="89"/>
      <c r="E168" s="89"/>
      <c r="F168" s="89"/>
      <c r="G168" s="89"/>
      <c r="H168" s="89"/>
      <c r="I168" s="135"/>
    </row>
    <row r="169" spans="1:9" s="43" customFormat="1">
      <c r="A169" s="80" t="s">
        <v>145</v>
      </c>
      <c r="B169" s="89"/>
      <c r="C169" s="89"/>
      <c r="D169" s="89"/>
      <c r="E169" s="89"/>
      <c r="F169" s="89"/>
      <c r="G169" s="89"/>
      <c r="H169" s="89"/>
      <c r="I169" s="135"/>
    </row>
    <row r="170" spans="1:9" s="43" customFormat="1">
      <c r="A170" s="80" t="s">
        <v>146</v>
      </c>
      <c r="B170" s="89"/>
      <c r="C170" s="89"/>
      <c r="D170" s="89"/>
      <c r="E170" s="89"/>
      <c r="F170" s="89"/>
      <c r="G170" s="89"/>
      <c r="H170" s="89"/>
      <c r="I170" s="135"/>
    </row>
    <row r="171" spans="1:9" s="43" customFormat="1">
      <c r="A171" s="80" t="s">
        <v>147</v>
      </c>
      <c r="B171" s="89"/>
      <c r="C171" s="89"/>
      <c r="D171" s="89"/>
      <c r="E171" s="89"/>
      <c r="F171" s="89"/>
      <c r="G171" s="89"/>
      <c r="H171" s="89"/>
      <c r="I171" s="135"/>
    </row>
    <row r="172" spans="1:9" s="43" customFormat="1">
      <c r="A172" s="80" t="s">
        <v>148</v>
      </c>
      <c r="B172" s="89"/>
      <c r="C172" s="89"/>
      <c r="D172" s="89"/>
      <c r="E172" s="89"/>
      <c r="F172" s="89"/>
      <c r="G172" s="89"/>
      <c r="H172" s="89"/>
      <c r="I172" s="135"/>
    </row>
    <row r="173" spans="1:9" s="43" customFormat="1">
      <c r="A173" s="80" t="s">
        <v>149</v>
      </c>
      <c r="B173" s="89"/>
      <c r="C173" s="89"/>
      <c r="D173" s="89"/>
      <c r="E173" s="89"/>
      <c r="F173" s="89"/>
      <c r="G173" s="89"/>
      <c r="H173" s="89"/>
      <c r="I173" s="135"/>
    </row>
    <row r="174" spans="1:9" s="43" customFormat="1">
      <c r="A174" s="81"/>
      <c r="B174" s="48"/>
      <c r="C174" s="48"/>
      <c r="D174" s="48"/>
      <c r="E174" s="48"/>
      <c r="F174" s="48"/>
      <c r="G174" s="48"/>
      <c r="H174" s="48"/>
      <c r="I174" s="138"/>
    </row>
  </sheetData>
  <mergeCells count="17">
    <mergeCell ref="A138:I138"/>
    <mergeCell ref="A136:I136"/>
    <mergeCell ref="A135:I135"/>
    <mergeCell ref="A47:I47"/>
    <mergeCell ref="A46:I46"/>
    <mergeCell ref="A137:I137"/>
    <mergeCell ref="A91:I91"/>
    <mergeCell ref="A92:I92"/>
    <mergeCell ref="A94:I94"/>
    <mergeCell ref="A93:I93"/>
    <mergeCell ref="A1:I1"/>
    <mergeCell ref="A2:I2"/>
    <mergeCell ref="A4:I4"/>
    <mergeCell ref="A3:I3"/>
    <mergeCell ref="A5:I5"/>
    <mergeCell ref="A48:I48"/>
    <mergeCell ref="A50:I50"/>
  </mergeCells>
  <phoneticPr fontId="0" type="noConversion"/>
  <pageMargins left="0.15748031496062992" right="0.15748031496062992" top="0.74803149606299213" bottom="0.74803149606299213" header="0.31496062992125984" footer="0.31496062992125984"/>
  <pageSetup scale="72" orientation="landscape" r:id="rId1"/>
</worksheet>
</file>

<file path=xl/worksheets/sheet7.xml><?xml version="1.0" encoding="utf-8"?>
<worksheet xmlns="http://schemas.openxmlformats.org/spreadsheetml/2006/main" xmlns:r="http://schemas.openxmlformats.org/officeDocument/2006/relationships">
  <dimension ref="A1:E58"/>
  <sheetViews>
    <sheetView topLeftCell="A49" workbookViewId="0">
      <selection activeCell="C9" sqref="C9"/>
    </sheetView>
  </sheetViews>
  <sheetFormatPr defaultRowHeight="15.75"/>
  <cols>
    <col min="1" max="1" width="50.140625" style="3" customWidth="1"/>
    <col min="2" max="3" width="16.5703125" style="3" customWidth="1"/>
    <col min="4" max="5" width="17.28515625" style="3" customWidth="1"/>
    <col min="6" max="16384" width="9.140625" style="3"/>
  </cols>
  <sheetData>
    <row r="1" spans="1:5">
      <c r="A1" s="206" t="s">
        <v>39</v>
      </c>
      <c r="B1" s="206"/>
      <c r="C1" s="206"/>
      <c r="D1" s="206"/>
      <c r="E1" s="206"/>
    </row>
    <row r="2" spans="1:5">
      <c r="A2" s="206" t="s">
        <v>161</v>
      </c>
      <c r="B2" s="206"/>
      <c r="C2" s="206"/>
      <c r="D2" s="206"/>
      <c r="E2" s="206"/>
    </row>
    <row r="3" spans="1:5">
      <c r="A3" s="206" t="s">
        <v>300</v>
      </c>
      <c r="B3" s="206"/>
      <c r="C3" s="206"/>
      <c r="D3" s="206"/>
      <c r="E3" s="206"/>
    </row>
    <row r="4" spans="1:5">
      <c r="A4" s="43"/>
      <c r="B4" s="43"/>
      <c r="C4" s="43"/>
      <c r="D4" s="43"/>
      <c r="E4" s="43"/>
    </row>
    <row r="5" spans="1:5">
      <c r="A5" s="210" t="s">
        <v>345</v>
      </c>
      <c r="B5" s="189" t="s">
        <v>34</v>
      </c>
      <c r="C5" s="189"/>
      <c r="D5" s="189" t="s">
        <v>45</v>
      </c>
      <c r="E5" s="189"/>
    </row>
    <row r="6" spans="1:5">
      <c r="A6" s="211"/>
      <c r="B6" s="44" t="s">
        <v>303</v>
      </c>
      <c r="C6" s="44" t="s">
        <v>237</v>
      </c>
      <c r="D6" s="86" t="s">
        <v>303</v>
      </c>
      <c r="E6" s="44" t="s">
        <v>237</v>
      </c>
    </row>
    <row r="7" spans="1:5">
      <c r="A7" s="38" t="s">
        <v>162</v>
      </c>
      <c r="B7" s="44" t="s">
        <v>355</v>
      </c>
      <c r="C7" s="44" t="s">
        <v>355</v>
      </c>
      <c r="D7" s="44" t="s">
        <v>356</v>
      </c>
      <c r="E7" s="44" t="s">
        <v>356</v>
      </c>
    </row>
    <row r="8" spans="1:5">
      <c r="A8" s="39" t="s">
        <v>163</v>
      </c>
      <c r="B8" s="148">
        <v>5699</v>
      </c>
      <c r="C8" s="148">
        <v>5037</v>
      </c>
      <c r="D8" s="148" t="s">
        <v>349</v>
      </c>
      <c r="E8" s="148" t="s">
        <v>351</v>
      </c>
    </row>
    <row r="9" spans="1:5">
      <c r="A9" s="39" t="s">
        <v>164</v>
      </c>
      <c r="B9" s="148">
        <v>5623</v>
      </c>
      <c r="C9" s="148">
        <v>4971</v>
      </c>
      <c r="D9" s="148" t="s">
        <v>350</v>
      </c>
      <c r="E9" s="148" t="s">
        <v>352</v>
      </c>
    </row>
    <row r="10" spans="1:5">
      <c r="A10" s="39" t="s">
        <v>167</v>
      </c>
      <c r="B10" s="39"/>
      <c r="C10" s="39"/>
      <c r="D10" s="39"/>
      <c r="E10" s="39"/>
    </row>
    <row r="11" spans="1:5">
      <c r="A11" s="39" t="s">
        <v>165</v>
      </c>
      <c r="B11" s="147" t="s">
        <v>309</v>
      </c>
      <c r="C11" s="147" t="s">
        <v>290</v>
      </c>
      <c r="D11" s="147" t="s">
        <v>317</v>
      </c>
      <c r="E11" s="147" t="s">
        <v>244</v>
      </c>
    </row>
    <row r="12" spans="1:5">
      <c r="A12" s="39" t="s">
        <v>166</v>
      </c>
      <c r="B12" s="147"/>
      <c r="C12" s="147"/>
      <c r="D12" s="147"/>
      <c r="E12" s="147"/>
    </row>
    <row r="13" spans="1:5">
      <c r="A13" s="39" t="s">
        <v>168</v>
      </c>
      <c r="B13" s="147" t="s">
        <v>310</v>
      </c>
      <c r="C13" s="147" t="s">
        <v>291</v>
      </c>
      <c r="D13" s="147" t="s">
        <v>318</v>
      </c>
      <c r="E13" s="147" t="s">
        <v>245</v>
      </c>
    </row>
    <row r="14" spans="1:5">
      <c r="A14" s="39"/>
      <c r="B14" s="147"/>
      <c r="C14" s="147"/>
      <c r="D14" s="147"/>
      <c r="E14" s="147"/>
    </row>
    <row r="15" spans="1:5">
      <c r="A15" s="38" t="s">
        <v>169</v>
      </c>
      <c r="B15" s="147"/>
      <c r="C15" s="147"/>
      <c r="D15" s="147"/>
      <c r="E15" s="147"/>
    </row>
    <row r="16" spans="1:5">
      <c r="A16" s="39" t="s">
        <v>170</v>
      </c>
      <c r="B16" s="147" t="s">
        <v>190</v>
      </c>
      <c r="C16" s="147" t="s">
        <v>241</v>
      </c>
      <c r="D16" s="147" t="s">
        <v>319</v>
      </c>
      <c r="E16" s="147" t="s">
        <v>246</v>
      </c>
    </row>
    <row r="17" spans="1:5">
      <c r="A17" s="39" t="s">
        <v>171</v>
      </c>
      <c r="B17" s="147"/>
      <c r="C17" s="147"/>
      <c r="D17" s="147"/>
      <c r="E17" s="147"/>
    </row>
    <row r="18" spans="1:5">
      <c r="A18" s="39" t="s">
        <v>172</v>
      </c>
      <c r="B18" s="147" t="s">
        <v>306</v>
      </c>
      <c r="C18" s="147" t="s">
        <v>242</v>
      </c>
      <c r="D18" s="147" t="s">
        <v>320</v>
      </c>
      <c r="E18" s="147" t="s">
        <v>247</v>
      </c>
    </row>
    <row r="19" spans="1:5">
      <c r="A19" s="39" t="s">
        <v>173</v>
      </c>
      <c r="B19" s="147"/>
      <c r="C19" s="147"/>
      <c r="D19" s="147"/>
      <c r="E19" s="147"/>
    </row>
    <row r="20" spans="1:5">
      <c r="A20" s="39"/>
      <c r="B20" s="147"/>
      <c r="C20" s="147"/>
      <c r="D20" s="147"/>
      <c r="E20" s="147"/>
    </row>
    <row r="21" spans="1:5">
      <c r="A21" s="38" t="s">
        <v>174</v>
      </c>
      <c r="B21" s="147"/>
      <c r="C21" s="147"/>
      <c r="D21" s="147"/>
      <c r="E21" s="147"/>
    </row>
    <row r="22" spans="1:5">
      <c r="A22" s="39" t="s">
        <v>175</v>
      </c>
      <c r="B22" s="147" t="s">
        <v>331</v>
      </c>
      <c r="C22" s="147" t="s">
        <v>238</v>
      </c>
      <c r="D22" s="147" t="s">
        <v>321</v>
      </c>
      <c r="E22" s="147" t="s">
        <v>248</v>
      </c>
    </row>
    <row r="23" spans="1:5">
      <c r="A23" s="39" t="s">
        <v>176</v>
      </c>
      <c r="B23" s="147" t="s">
        <v>304</v>
      </c>
      <c r="C23" s="147" t="s">
        <v>239</v>
      </c>
      <c r="D23" s="147"/>
      <c r="E23" s="147" t="s">
        <v>249</v>
      </c>
    </row>
    <row r="24" spans="1:5">
      <c r="A24" s="39" t="s">
        <v>177</v>
      </c>
      <c r="B24" s="147" t="s">
        <v>305</v>
      </c>
      <c r="C24" s="147" t="s">
        <v>240</v>
      </c>
      <c r="D24" s="147"/>
      <c r="E24" s="147" t="s">
        <v>250</v>
      </c>
    </row>
    <row r="25" spans="1:5">
      <c r="A25" s="39"/>
      <c r="B25" s="147"/>
      <c r="C25" s="147"/>
      <c r="D25" s="147"/>
      <c r="E25" s="147"/>
    </row>
    <row r="26" spans="1:5">
      <c r="A26" s="38" t="s">
        <v>178</v>
      </c>
      <c r="B26" s="147"/>
      <c r="C26" s="147"/>
      <c r="D26" s="147"/>
      <c r="E26" s="147"/>
    </row>
    <row r="27" spans="1:5">
      <c r="A27" s="39" t="s">
        <v>179</v>
      </c>
      <c r="B27" s="148">
        <v>15001</v>
      </c>
      <c r="C27" s="148">
        <v>16116</v>
      </c>
      <c r="D27" s="148">
        <v>658620</v>
      </c>
      <c r="E27" s="148">
        <v>589411</v>
      </c>
    </row>
    <row r="28" spans="1:5">
      <c r="A28" s="39" t="s">
        <v>180</v>
      </c>
      <c r="B28" s="148"/>
      <c r="C28" s="148"/>
      <c r="D28" s="148"/>
      <c r="E28" s="148"/>
    </row>
    <row r="29" spans="1:5">
      <c r="A29" s="39" t="s">
        <v>181</v>
      </c>
      <c r="B29" s="147"/>
      <c r="C29" s="147"/>
      <c r="D29" s="147"/>
      <c r="E29" s="147"/>
    </row>
    <row r="30" spans="1:5">
      <c r="A30" s="39" t="s">
        <v>182</v>
      </c>
      <c r="B30" s="147" t="s">
        <v>307</v>
      </c>
      <c r="C30" s="147" t="s">
        <v>252</v>
      </c>
      <c r="D30" s="147"/>
      <c r="E30" s="147"/>
    </row>
    <row r="31" spans="1:5">
      <c r="A31" s="39" t="s">
        <v>183</v>
      </c>
      <c r="B31" s="147" t="s">
        <v>308</v>
      </c>
      <c r="C31" s="147" t="s">
        <v>253</v>
      </c>
      <c r="D31" s="147"/>
      <c r="E31" s="147"/>
    </row>
    <row r="32" spans="1:5" ht="21.75" customHeight="1">
      <c r="A32" s="9"/>
      <c r="B32" s="9"/>
      <c r="C32" s="9"/>
      <c r="D32" s="9"/>
      <c r="E32" s="9"/>
    </row>
    <row r="33" spans="1:5">
      <c r="A33" s="34" t="s">
        <v>295</v>
      </c>
      <c r="B33" s="29"/>
      <c r="C33" s="29"/>
      <c r="D33" s="30"/>
      <c r="E33" s="30"/>
    </row>
    <row r="34" spans="1:5">
      <c r="A34" s="34"/>
      <c r="B34" s="29"/>
      <c r="C34" s="29"/>
      <c r="D34" s="30"/>
      <c r="E34" s="30"/>
    </row>
    <row r="35" spans="1:5" ht="15.75" customHeight="1">
      <c r="A35" s="207" t="s">
        <v>322</v>
      </c>
      <c r="B35" s="208"/>
      <c r="C35" s="208"/>
      <c r="D35" s="208"/>
      <c r="E35" s="208"/>
    </row>
    <row r="36" spans="1:5">
      <c r="A36" s="208"/>
      <c r="B36" s="208"/>
      <c r="C36" s="208"/>
      <c r="D36" s="208"/>
      <c r="E36" s="208"/>
    </row>
    <row r="37" spans="1:5">
      <c r="A37" s="208"/>
      <c r="B37" s="208"/>
      <c r="C37" s="208"/>
      <c r="D37" s="208"/>
      <c r="E37" s="208"/>
    </row>
    <row r="38" spans="1:5">
      <c r="A38" s="208"/>
      <c r="B38" s="208"/>
      <c r="C38" s="208"/>
      <c r="D38" s="208"/>
      <c r="E38" s="208"/>
    </row>
    <row r="39" spans="1:5">
      <c r="A39" s="208"/>
      <c r="B39" s="208"/>
      <c r="C39" s="208"/>
      <c r="D39" s="208"/>
      <c r="E39" s="208"/>
    </row>
    <row r="40" spans="1:5" ht="51" customHeight="1">
      <c r="A40" s="208"/>
      <c r="B40" s="208"/>
      <c r="C40" s="208"/>
      <c r="D40" s="208"/>
      <c r="E40" s="208"/>
    </row>
    <row r="41" spans="1:5" ht="19.5" customHeight="1">
      <c r="A41" s="35"/>
      <c r="B41" s="35"/>
      <c r="C41" s="35"/>
      <c r="D41" s="35"/>
      <c r="E41" s="35"/>
    </row>
    <row r="42" spans="1:5" ht="18" customHeight="1">
      <c r="A42" s="35"/>
      <c r="B42" s="35"/>
      <c r="C42" s="35"/>
      <c r="D42" s="35"/>
      <c r="E42" s="35"/>
    </row>
    <row r="43" spans="1:5" ht="18.75" customHeight="1">
      <c r="A43" s="35"/>
      <c r="B43" s="35"/>
      <c r="C43" s="35"/>
      <c r="D43" s="35"/>
      <c r="E43" s="35"/>
    </row>
    <row r="44" spans="1:5" ht="15.75" customHeight="1">
      <c r="A44" s="31" t="s">
        <v>296</v>
      </c>
      <c r="B44" s="9"/>
      <c r="C44" s="9"/>
      <c r="D44" s="9"/>
      <c r="E44" s="9"/>
    </row>
    <row r="45" spans="1:5" ht="15.75" customHeight="1">
      <c r="A45" s="31"/>
      <c r="B45" s="9"/>
      <c r="C45" s="9"/>
      <c r="D45" s="9"/>
      <c r="E45" s="9"/>
    </row>
    <row r="46" spans="1:5" ht="201" customHeight="1">
      <c r="A46" s="207" t="s">
        <v>323</v>
      </c>
      <c r="B46" s="208"/>
      <c r="C46" s="208"/>
      <c r="D46" s="208"/>
      <c r="E46" s="208"/>
    </row>
    <row r="47" spans="1:5">
      <c r="A47" s="31" t="s">
        <v>324</v>
      </c>
      <c r="B47" s="21"/>
      <c r="C47" s="21"/>
      <c r="D47" s="21"/>
      <c r="E47" s="21"/>
    </row>
    <row r="48" spans="1:5">
      <c r="A48" s="31"/>
      <c r="B48" s="21"/>
      <c r="C48" s="21"/>
      <c r="D48" s="21"/>
      <c r="E48" s="21"/>
    </row>
    <row r="49" spans="1:5" ht="125.25" customHeight="1">
      <c r="A49" s="207" t="s">
        <v>325</v>
      </c>
      <c r="B49" s="208"/>
      <c r="C49" s="208"/>
      <c r="D49" s="208"/>
      <c r="E49" s="208"/>
    </row>
    <row r="50" spans="1:5">
      <c r="A50" s="20"/>
      <c r="B50" s="20"/>
      <c r="C50" s="20"/>
      <c r="D50" s="20"/>
      <c r="E50" s="20"/>
    </row>
    <row r="51" spans="1:5">
      <c r="A51" s="20"/>
      <c r="B51" s="20"/>
      <c r="C51" s="20"/>
      <c r="D51" s="20"/>
      <c r="E51" s="20"/>
    </row>
    <row r="52" spans="1:5">
      <c r="A52" s="20"/>
      <c r="B52" s="20"/>
      <c r="C52" s="20"/>
      <c r="D52" s="20"/>
      <c r="E52" s="20"/>
    </row>
    <row r="53" spans="1:5">
      <c r="A53" s="20"/>
      <c r="B53" s="20"/>
      <c r="C53" s="20"/>
      <c r="D53" s="20"/>
      <c r="E53" s="20"/>
    </row>
    <row r="54" spans="1:5">
      <c r="A54" s="20"/>
      <c r="B54" s="20"/>
      <c r="C54" s="20"/>
      <c r="D54" s="20"/>
      <c r="E54" s="20"/>
    </row>
    <row r="55" spans="1:5">
      <c r="A55" s="2" t="s">
        <v>326</v>
      </c>
      <c r="B55" s="36"/>
      <c r="C55" s="36"/>
      <c r="D55" s="209" t="s">
        <v>353</v>
      </c>
      <c r="E55" s="209"/>
    </row>
    <row r="56" spans="1:5">
      <c r="A56" s="3" t="s">
        <v>357</v>
      </c>
      <c r="B56" s="2"/>
      <c r="D56" s="3" t="s">
        <v>358</v>
      </c>
    </row>
    <row r="58" spans="1:5">
      <c r="A58" s="3" t="s">
        <v>354</v>
      </c>
    </row>
  </sheetData>
  <mergeCells count="10">
    <mergeCell ref="A1:E1"/>
    <mergeCell ref="A2:E2"/>
    <mergeCell ref="A3:E3"/>
    <mergeCell ref="A35:E40"/>
    <mergeCell ref="D55:E55"/>
    <mergeCell ref="A46:E46"/>
    <mergeCell ref="A49:E49"/>
    <mergeCell ref="B5:C5"/>
    <mergeCell ref="D5:E5"/>
    <mergeCell ref="A5:A6"/>
  </mergeCells>
  <phoneticPr fontId="0" type="noConversion"/>
  <pageMargins left="0.26" right="0.37" top="0.75" bottom="1.9" header="0.3" footer="0.3"/>
  <pageSetup scale="90" orientation="portrait" r:id="rId1"/>
</worksheet>
</file>

<file path=xl/worksheets/sheet8.xml><?xml version="1.0" encoding="utf-8"?>
<worksheet xmlns="http://schemas.openxmlformats.org/spreadsheetml/2006/main" xmlns:r="http://schemas.openxmlformats.org/officeDocument/2006/relationships">
  <sheetPr>
    <pageSetUpPr fitToPage="1"/>
  </sheetPr>
  <dimension ref="A1:L41"/>
  <sheetViews>
    <sheetView topLeftCell="A17" workbookViewId="0">
      <selection activeCell="C39" sqref="C39"/>
    </sheetView>
  </sheetViews>
  <sheetFormatPr defaultRowHeight="15"/>
  <cols>
    <col min="1" max="1" width="7.5703125" customWidth="1"/>
    <col min="2" max="2" width="30.85546875" customWidth="1"/>
    <col min="3" max="3" width="11.5703125" customWidth="1"/>
    <col min="4" max="4" width="10.85546875" customWidth="1"/>
    <col min="5" max="6" width="11" customWidth="1"/>
    <col min="8" max="8" width="9.5703125" bestFit="1" customWidth="1"/>
    <col min="9" max="9" width="9" style="22" customWidth="1"/>
  </cols>
  <sheetData>
    <row r="1" spans="1:9">
      <c r="A1" s="218" t="s">
        <v>232</v>
      </c>
      <c r="B1" s="218"/>
      <c r="C1" s="218"/>
      <c r="D1" s="218"/>
      <c r="E1" s="218"/>
      <c r="F1" s="218"/>
      <c r="G1" s="23"/>
    </row>
    <row r="2" spans="1:9" ht="15.75" thickBot="1">
      <c r="A2" s="22"/>
      <c r="B2" s="22"/>
      <c r="C2" s="22"/>
      <c r="D2" s="22"/>
      <c r="E2" s="22"/>
      <c r="F2" s="22"/>
    </row>
    <row r="3" spans="1:9">
      <c r="A3" s="58"/>
      <c r="B3" s="55"/>
      <c r="C3" s="219" t="s">
        <v>34</v>
      </c>
      <c r="D3" s="220"/>
      <c r="E3" s="219" t="s">
        <v>45</v>
      </c>
      <c r="F3" s="221"/>
    </row>
    <row r="4" spans="1:9">
      <c r="A4" s="59"/>
      <c r="B4" s="60"/>
      <c r="C4" s="114" t="s">
        <v>35</v>
      </c>
      <c r="D4" s="114" t="s">
        <v>38</v>
      </c>
      <c r="E4" s="114" t="s">
        <v>35</v>
      </c>
      <c r="F4" s="168" t="s">
        <v>38</v>
      </c>
    </row>
    <row r="5" spans="1:9">
      <c r="A5" s="62" t="s">
        <v>1</v>
      </c>
      <c r="B5" s="60"/>
      <c r="C5" s="115" t="s">
        <v>195</v>
      </c>
      <c r="D5" s="115" t="s">
        <v>197</v>
      </c>
      <c r="E5" s="115" t="s">
        <v>195</v>
      </c>
      <c r="F5" s="169" t="s">
        <v>197</v>
      </c>
    </row>
    <row r="6" spans="1:9">
      <c r="A6" s="62"/>
      <c r="B6" s="60"/>
      <c r="C6" s="115" t="s">
        <v>194</v>
      </c>
      <c r="D6" s="115" t="s">
        <v>196</v>
      </c>
      <c r="E6" s="115" t="s">
        <v>194</v>
      </c>
      <c r="F6" s="169" t="s">
        <v>196</v>
      </c>
    </row>
    <row r="7" spans="1:9">
      <c r="A7" s="64"/>
      <c r="B7" s="57"/>
      <c r="C7" s="116" t="s">
        <v>311</v>
      </c>
      <c r="D7" s="116" t="s">
        <v>243</v>
      </c>
      <c r="E7" s="116" t="s">
        <v>193</v>
      </c>
      <c r="F7" s="170" t="s">
        <v>193</v>
      </c>
      <c r="I7" s="24"/>
    </row>
    <row r="8" spans="1:9">
      <c r="A8" s="214" t="s">
        <v>198</v>
      </c>
      <c r="B8" s="215"/>
      <c r="C8" s="244">
        <v>20133393</v>
      </c>
      <c r="D8" s="244">
        <v>19979407</v>
      </c>
      <c r="E8" s="244"/>
      <c r="F8" s="248"/>
    </row>
    <row r="9" spans="1:9">
      <c r="A9" s="212" t="s">
        <v>199</v>
      </c>
      <c r="B9" s="49" t="s">
        <v>201</v>
      </c>
      <c r="C9" s="244">
        <f>232844+12760</f>
        <v>245604</v>
      </c>
      <c r="D9" s="244">
        <v>231031</v>
      </c>
      <c r="E9" s="244"/>
      <c r="F9" s="248"/>
    </row>
    <row r="10" spans="1:9">
      <c r="A10" s="212"/>
      <c r="B10" s="49" t="s">
        <v>200</v>
      </c>
      <c r="C10" s="244"/>
      <c r="D10" s="244"/>
      <c r="E10" s="244"/>
      <c r="F10" s="248"/>
    </row>
    <row r="11" spans="1:9">
      <c r="A11" s="214" t="s">
        <v>202</v>
      </c>
      <c r="B11" s="215"/>
      <c r="C11" s="244">
        <f>C8-C9-C10</f>
        <v>19887789</v>
      </c>
      <c r="D11" s="244">
        <f>D8-D9-D10</f>
        <v>19748376</v>
      </c>
      <c r="E11" s="244"/>
      <c r="F11" s="248"/>
    </row>
    <row r="12" spans="1:9">
      <c r="A12" s="216" t="s">
        <v>204</v>
      </c>
      <c r="B12" s="217"/>
      <c r="C12" s="244"/>
      <c r="D12" s="244"/>
      <c r="E12" s="244"/>
      <c r="F12" s="248"/>
    </row>
    <row r="13" spans="1:9">
      <c r="A13" s="216" t="s">
        <v>203</v>
      </c>
      <c r="B13" s="217"/>
      <c r="C13" s="244"/>
      <c r="D13" s="244"/>
      <c r="E13" s="244"/>
      <c r="F13" s="248"/>
    </row>
    <row r="14" spans="1:9">
      <c r="A14" s="212" t="s">
        <v>199</v>
      </c>
      <c r="B14" s="49" t="s">
        <v>205</v>
      </c>
      <c r="C14" s="244"/>
      <c r="D14" s="244"/>
      <c r="E14" s="244"/>
      <c r="F14" s="248"/>
    </row>
    <row r="15" spans="1:9" ht="15.75" thickBot="1">
      <c r="A15" s="213"/>
      <c r="B15" s="171" t="s">
        <v>206</v>
      </c>
      <c r="C15" s="249"/>
      <c r="D15" s="249"/>
      <c r="E15" s="249"/>
      <c r="F15" s="250"/>
    </row>
    <row r="16" spans="1:9">
      <c r="A16" s="54" t="s">
        <v>207</v>
      </c>
      <c r="B16" s="50"/>
      <c r="C16" s="242">
        <f>C11</f>
        <v>19887789</v>
      </c>
      <c r="D16" s="242">
        <f>D11</f>
        <v>19748376</v>
      </c>
      <c r="E16" s="242"/>
      <c r="F16" s="242"/>
    </row>
    <row r="17" spans="1:12">
      <c r="A17" s="22"/>
      <c r="B17" s="22"/>
      <c r="C17" s="22"/>
      <c r="D17" s="22"/>
      <c r="E17" s="22"/>
      <c r="F17" s="22"/>
    </row>
    <row r="19" spans="1:12">
      <c r="A19" s="222" t="s">
        <v>233</v>
      </c>
      <c r="B19" s="222"/>
      <c r="C19" s="222"/>
      <c r="D19" s="222"/>
      <c r="E19" s="222"/>
      <c r="F19" s="222"/>
    </row>
    <row r="20" spans="1:12" ht="15.75" thickBot="1">
      <c r="A20" s="56"/>
      <c r="B20" s="56"/>
      <c r="C20" s="56"/>
      <c r="D20" s="56"/>
      <c r="E20" s="56"/>
      <c r="F20" s="56"/>
    </row>
    <row r="21" spans="1:12">
      <c r="A21" s="58"/>
      <c r="B21" s="55"/>
      <c r="C21" s="219" t="s">
        <v>34</v>
      </c>
      <c r="D21" s="220"/>
      <c r="E21" s="219" t="s">
        <v>45</v>
      </c>
      <c r="F21" s="221"/>
    </row>
    <row r="22" spans="1:12">
      <c r="A22" s="59"/>
      <c r="B22" s="60"/>
      <c r="C22" s="52" t="s">
        <v>35</v>
      </c>
      <c r="D22" s="52" t="s">
        <v>38</v>
      </c>
      <c r="E22" s="52" t="s">
        <v>35</v>
      </c>
      <c r="F22" s="61" t="s">
        <v>38</v>
      </c>
    </row>
    <row r="23" spans="1:12">
      <c r="A23" s="62" t="s">
        <v>1</v>
      </c>
      <c r="B23" s="60"/>
      <c r="C23" s="53" t="s">
        <v>195</v>
      </c>
      <c r="D23" s="53" t="s">
        <v>197</v>
      </c>
      <c r="E23" s="53" t="s">
        <v>195</v>
      </c>
      <c r="F23" s="63" t="s">
        <v>197</v>
      </c>
    </row>
    <row r="24" spans="1:12">
      <c r="A24" s="62"/>
      <c r="B24" s="60"/>
      <c r="C24" s="53" t="s">
        <v>194</v>
      </c>
      <c r="D24" s="53" t="s">
        <v>196</v>
      </c>
      <c r="E24" s="53" t="s">
        <v>194</v>
      </c>
      <c r="F24" s="63" t="s">
        <v>196</v>
      </c>
    </row>
    <row r="25" spans="1:12">
      <c r="A25" s="64"/>
      <c r="B25" s="57"/>
      <c r="C25" s="54" t="s">
        <v>311</v>
      </c>
      <c r="D25" s="54" t="s">
        <v>243</v>
      </c>
      <c r="E25" s="54" t="s">
        <v>193</v>
      </c>
      <c r="F25" s="65" t="s">
        <v>193</v>
      </c>
      <c r="I25" s="24"/>
    </row>
    <row r="26" spans="1:12">
      <c r="A26" s="152" t="s">
        <v>208</v>
      </c>
      <c r="B26" s="151"/>
      <c r="C26" s="232"/>
      <c r="D26" s="232"/>
      <c r="E26" s="232"/>
      <c r="F26" s="233"/>
    </row>
    <row r="27" spans="1:12">
      <c r="A27" s="214" t="s">
        <v>209</v>
      </c>
      <c r="B27" s="215"/>
      <c r="C27" s="241">
        <v>1134826</v>
      </c>
      <c r="D27" s="242">
        <v>880731</v>
      </c>
      <c r="E27" s="234"/>
      <c r="F27" s="235"/>
      <c r="L27" t="s">
        <v>251</v>
      </c>
    </row>
    <row r="28" spans="1:12">
      <c r="A28" s="214" t="s">
        <v>210</v>
      </c>
      <c r="B28" s="215"/>
      <c r="C28" s="243">
        <f>3239904+96700+221477+6155-2097812-764172+216643</f>
        <v>918895</v>
      </c>
      <c r="D28" s="244">
        <v>5959127</v>
      </c>
      <c r="E28" s="232"/>
      <c r="F28" s="233"/>
    </row>
    <row r="29" spans="1:12">
      <c r="A29" s="214" t="s">
        <v>211</v>
      </c>
      <c r="B29" s="215"/>
      <c r="C29" s="243"/>
      <c r="D29" s="244"/>
      <c r="E29" s="232"/>
      <c r="F29" s="233"/>
    </row>
    <row r="30" spans="1:12">
      <c r="A30" s="214" t="s">
        <v>212</v>
      </c>
      <c r="B30" s="215"/>
      <c r="C30" s="243"/>
      <c r="D30" s="244"/>
      <c r="E30" s="232"/>
      <c r="F30" s="233"/>
    </row>
    <row r="31" spans="1:12">
      <c r="A31" s="214" t="s">
        <v>213</v>
      </c>
      <c r="B31" s="215"/>
      <c r="C31" s="243"/>
      <c r="D31" s="244"/>
      <c r="E31" s="232"/>
      <c r="F31" s="233"/>
    </row>
    <row r="32" spans="1:12">
      <c r="A32" s="214" t="s">
        <v>312</v>
      </c>
      <c r="B32" s="215"/>
      <c r="C32" s="243">
        <v>20931</v>
      </c>
      <c r="D32" s="244">
        <v>9917559</v>
      </c>
      <c r="E32" s="232"/>
      <c r="F32" s="233"/>
      <c r="L32" s="22"/>
    </row>
    <row r="33" spans="1:12">
      <c r="A33" s="66" t="s">
        <v>214</v>
      </c>
      <c r="B33" s="51"/>
      <c r="C33" s="245">
        <f>SUM(C27:C32)</f>
        <v>2074652</v>
      </c>
      <c r="D33" s="245">
        <f>SUM(D27:D32)</f>
        <v>16757417</v>
      </c>
      <c r="E33" s="236"/>
      <c r="F33" s="237"/>
      <c r="L33" s="22"/>
    </row>
    <row r="34" spans="1:12">
      <c r="A34" s="152" t="s">
        <v>215</v>
      </c>
      <c r="B34" s="151"/>
      <c r="C34" s="244"/>
      <c r="D34" s="244"/>
      <c r="E34" s="232"/>
      <c r="F34" s="233"/>
      <c r="L34" s="22"/>
    </row>
    <row r="35" spans="1:12">
      <c r="A35" s="251" t="s">
        <v>209</v>
      </c>
      <c r="B35" s="251"/>
      <c r="C35" s="241">
        <v>764172</v>
      </c>
      <c r="D35" s="242"/>
      <c r="E35" s="234"/>
      <c r="F35" s="235"/>
      <c r="H35" s="37"/>
      <c r="L35" s="22"/>
    </row>
    <row r="36" spans="1:12">
      <c r="A36" s="251" t="s">
        <v>210</v>
      </c>
      <c r="B36" s="251"/>
      <c r="C36" s="243">
        <f>1977631+120181</f>
        <v>2097812</v>
      </c>
      <c r="D36" s="244">
        <v>2990959</v>
      </c>
      <c r="E36" s="232"/>
      <c r="F36" s="233"/>
      <c r="L36" s="22"/>
    </row>
    <row r="37" spans="1:12">
      <c r="A37" s="251" t="s">
        <v>365</v>
      </c>
      <c r="B37" s="251"/>
      <c r="C37" s="243">
        <v>482879</v>
      </c>
      <c r="D37" s="243" t="s">
        <v>251</v>
      </c>
      <c r="E37" s="232"/>
      <c r="F37" s="233"/>
      <c r="L37" s="22"/>
    </row>
    <row r="38" spans="1:12">
      <c r="A38" s="251" t="s">
        <v>364</v>
      </c>
      <c r="B38" s="251"/>
      <c r="C38" s="243">
        <v>14713878</v>
      </c>
      <c r="D38" s="244"/>
      <c r="E38" s="232"/>
      <c r="F38" s="233"/>
      <c r="L38" s="22"/>
    </row>
    <row r="39" spans="1:12" ht="15.75" thickBot="1">
      <c r="A39" s="127" t="s">
        <v>214</v>
      </c>
      <c r="B39" s="128"/>
      <c r="C39" s="246">
        <f>SUM(C35:C38)</f>
        <v>18058741</v>
      </c>
      <c r="D39" s="246">
        <f>SUM(D35:D38)</f>
        <v>2990959</v>
      </c>
      <c r="E39" s="238"/>
      <c r="F39" s="239"/>
      <c r="L39" s="22"/>
    </row>
    <row r="40" spans="1:12" ht="15.75" thickBot="1">
      <c r="A40" s="161" t="s">
        <v>130</v>
      </c>
      <c r="B40" s="162"/>
      <c r="C40" s="247">
        <f>C33+C39</f>
        <v>20133393</v>
      </c>
      <c r="D40" s="247">
        <f>D33+D39</f>
        <v>19748376</v>
      </c>
      <c r="E40" s="240"/>
      <c r="F40" s="240"/>
    </row>
    <row r="41" spans="1:12" ht="15.75" thickTop="1">
      <c r="A41" s="22"/>
      <c r="B41" s="22"/>
      <c r="C41" s="22"/>
      <c r="D41" s="22"/>
      <c r="E41" s="22"/>
      <c r="F41" s="22"/>
    </row>
  </sheetData>
  <mergeCells count="22">
    <mergeCell ref="A35:B35"/>
    <mergeCell ref="A36:B36"/>
    <mergeCell ref="A37:B37"/>
    <mergeCell ref="A38:B38"/>
    <mergeCell ref="A1:F1"/>
    <mergeCell ref="C21:D21"/>
    <mergeCell ref="E21:F21"/>
    <mergeCell ref="C3:D3"/>
    <mergeCell ref="E3:F3"/>
    <mergeCell ref="A19:F19"/>
    <mergeCell ref="A27:B27"/>
    <mergeCell ref="A28:B28"/>
    <mergeCell ref="A29:B29"/>
    <mergeCell ref="A30:B30"/>
    <mergeCell ref="A31:B31"/>
    <mergeCell ref="A32:B32"/>
    <mergeCell ref="A9:A10"/>
    <mergeCell ref="A14:A15"/>
    <mergeCell ref="A8:B8"/>
    <mergeCell ref="A11:B11"/>
    <mergeCell ref="A12:B12"/>
    <mergeCell ref="A13:B13"/>
  </mergeCells>
  <phoneticPr fontId="0" type="noConversion"/>
  <pageMargins left="0.70866141732283472" right="0.70866141732283472" top="0.74803149606299213" bottom="0.74803149606299213" header="0.31496062992125984" footer="0.31496062992125984"/>
  <pageSetup paperSize="9" fitToHeight="5" orientation="portrait" horizontalDpi="0" verticalDpi="0" r:id="rId1"/>
</worksheet>
</file>

<file path=xl/worksheets/sheet9.xml><?xml version="1.0" encoding="utf-8"?>
<worksheet xmlns="http://schemas.openxmlformats.org/spreadsheetml/2006/main" xmlns:r="http://schemas.openxmlformats.org/officeDocument/2006/relationships">
  <dimension ref="A1:H28"/>
  <sheetViews>
    <sheetView tabSelected="1" workbookViewId="0">
      <selection activeCell="E20" sqref="E20"/>
    </sheetView>
  </sheetViews>
  <sheetFormatPr defaultRowHeight="15"/>
  <cols>
    <col min="1" max="1" width="6.5703125" customWidth="1"/>
    <col min="2" max="2" width="28.28515625" customWidth="1"/>
    <col min="3" max="3" width="11.5703125" customWidth="1"/>
    <col min="4" max="4" width="11.28515625" customWidth="1"/>
    <col min="5" max="5" width="11.5703125" customWidth="1"/>
    <col min="6" max="6" width="11.140625" customWidth="1"/>
  </cols>
  <sheetData>
    <row r="1" spans="1:6">
      <c r="A1" s="229" t="s">
        <v>216</v>
      </c>
      <c r="B1" s="229"/>
      <c r="C1" s="229"/>
      <c r="D1" s="229"/>
      <c r="E1" s="229"/>
      <c r="F1" s="229"/>
    </row>
    <row r="2" spans="1:6">
      <c r="A2" s="218" t="s">
        <v>217</v>
      </c>
      <c r="B2" s="218"/>
      <c r="C2" s="218"/>
      <c r="D2" s="218"/>
      <c r="E2" s="218"/>
      <c r="F2" s="218"/>
    </row>
    <row r="3" spans="1:6" ht="16.5" customHeight="1" thickBot="1"/>
    <row r="4" spans="1:6">
      <c r="A4" s="58"/>
      <c r="B4" s="55"/>
      <c r="C4" s="219" t="s">
        <v>34</v>
      </c>
      <c r="D4" s="220"/>
      <c r="E4" s="219" t="s">
        <v>45</v>
      </c>
      <c r="F4" s="221"/>
    </row>
    <row r="5" spans="1:6">
      <c r="A5" s="62" t="s">
        <v>1</v>
      </c>
      <c r="B5" s="60"/>
      <c r="C5" s="114" t="s">
        <v>35</v>
      </c>
      <c r="D5" s="114" t="s">
        <v>38</v>
      </c>
      <c r="E5" s="114" t="s">
        <v>35</v>
      </c>
      <c r="F5" s="121" t="s">
        <v>38</v>
      </c>
    </row>
    <row r="6" spans="1:6">
      <c r="A6" s="62"/>
      <c r="B6" s="60"/>
      <c r="C6" s="115" t="s">
        <v>195</v>
      </c>
      <c r="D6" s="115" t="s">
        <v>197</v>
      </c>
      <c r="E6" s="115" t="s">
        <v>195</v>
      </c>
      <c r="F6" s="122" t="s">
        <v>197</v>
      </c>
    </row>
    <row r="7" spans="1:6">
      <c r="A7" s="62"/>
      <c r="B7" s="60"/>
      <c r="C7" s="115" t="s">
        <v>194</v>
      </c>
      <c r="D7" s="115" t="s">
        <v>196</v>
      </c>
      <c r="E7" s="115" t="s">
        <v>194</v>
      </c>
      <c r="F7" s="122" t="s">
        <v>196</v>
      </c>
    </row>
    <row r="8" spans="1:6">
      <c r="A8" s="64"/>
      <c r="B8" s="57"/>
      <c r="C8" s="116" t="s">
        <v>311</v>
      </c>
      <c r="D8" s="116" t="s">
        <v>243</v>
      </c>
      <c r="E8" s="116" t="s">
        <v>193</v>
      </c>
      <c r="F8" s="123" t="s">
        <v>193</v>
      </c>
    </row>
    <row r="9" spans="1:6">
      <c r="A9" s="230" t="s">
        <v>218</v>
      </c>
      <c r="B9" s="231"/>
      <c r="C9" s="117"/>
      <c r="D9" s="119"/>
      <c r="E9" s="49"/>
      <c r="F9" s="67"/>
    </row>
    <row r="10" spans="1:6">
      <c r="A10" s="223" t="s">
        <v>313</v>
      </c>
      <c r="B10" s="224"/>
      <c r="C10" s="118">
        <v>222526</v>
      </c>
      <c r="D10" s="120">
        <v>286574</v>
      </c>
      <c r="E10" s="49"/>
      <c r="F10" s="67"/>
    </row>
    <row r="11" spans="1:6">
      <c r="A11" s="223" t="s">
        <v>219</v>
      </c>
      <c r="B11" s="224"/>
      <c r="C11" s="118">
        <v>57460</v>
      </c>
      <c r="D11" s="120">
        <v>121924</v>
      </c>
      <c r="E11" s="49"/>
      <c r="F11" s="67"/>
    </row>
    <row r="12" spans="1:6">
      <c r="A12" s="223" t="s">
        <v>220</v>
      </c>
      <c r="B12" s="224"/>
      <c r="C12" s="118"/>
      <c r="D12" s="120"/>
      <c r="E12" s="49"/>
      <c r="F12" s="67"/>
    </row>
    <row r="13" spans="1:6">
      <c r="A13" s="223" t="s">
        <v>221</v>
      </c>
      <c r="B13" s="224"/>
      <c r="C13" s="118">
        <f>58846+222</f>
        <v>59068</v>
      </c>
      <c r="D13" s="120">
        <v>185972</v>
      </c>
      <c r="E13" s="49"/>
      <c r="F13" s="67"/>
    </row>
    <row r="14" spans="1:6">
      <c r="A14" s="223" t="s">
        <v>222</v>
      </c>
      <c r="B14" s="224"/>
      <c r="C14" s="118"/>
      <c r="D14" s="120"/>
      <c r="E14" s="49"/>
      <c r="F14" s="67"/>
    </row>
    <row r="15" spans="1:6">
      <c r="A15" s="225" t="s">
        <v>314</v>
      </c>
      <c r="B15" s="226"/>
      <c r="C15" s="118">
        <f>C10+C11-C13</f>
        <v>220918</v>
      </c>
      <c r="D15" s="120">
        <f>D10+D11-D13</f>
        <v>222526</v>
      </c>
      <c r="E15" s="49"/>
      <c r="F15" s="67"/>
    </row>
    <row r="16" spans="1:6">
      <c r="A16" s="225" t="s">
        <v>223</v>
      </c>
      <c r="B16" s="226"/>
      <c r="C16" s="118"/>
      <c r="D16" s="120"/>
      <c r="E16" s="49"/>
      <c r="F16" s="67"/>
    </row>
    <row r="17" spans="1:8">
      <c r="A17" s="223" t="s">
        <v>313</v>
      </c>
      <c r="B17" s="224"/>
      <c r="C17" s="118"/>
      <c r="D17" s="120"/>
      <c r="E17" s="49"/>
      <c r="F17" s="67"/>
    </row>
    <row r="18" spans="1:8">
      <c r="A18" s="223" t="s">
        <v>219</v>
      </c>
      <c r="B18" s="224"/>
      <c r="C18" s="118"/>
      <c r="D18" s="120"/>
      <c r="E18" s="49"/>
      <c r="F18" s="67"/>
    </row>
    <row r="19" spans="1:8">
      <c r="A19" s="223" t="s">
        <v>220</v>
      </c>
      <c r="B19" s="224"/>
      <c r="C19" s="118"/>
      <c r="D19" s="120"/>
      <c r="E19" s="49"/>
      <c r="F19" s="67"/>
    </row>
    <row r="20" spans="1:8">
      <c r="A20" s="223" t="s">
        <v>222</v>
      </c>
      <c r="B20" s="224"/>
      <c r="C20" s="118"/>
      <c r="D20" s="120"/>
      <c r="E20" s="49"/>
      <c r="F20" s="67"/>
    </row>
    <row r="21" spans="1:8">
      <c r="A21" s="225" t="s">
        <v>314</v>
      </c>
      <c r="B21" s="226"/>
      <c r="C21" s="129">
        <f>C17+C18-C20</f>
        <v>0</v>
      </c>
      <c r="D21" s="129"/>
      <c r="E21" s="51"/>
      <c r="F21" s="68"/>
    </row>
    <row r="22" spans="1:8" ht="15.75" thickBot="1">
      <c r="A22" s="227" t="s">
        <v>224</v>
      </c>
      <c r="B22" s="228"/>
      <c r="C22" s="163">
        <f>C15</f>
        <v>220918</v>
      </c>
      <c r="D22" s="163">
        <f>D15</f>
        <v>222526</v>
      </c>
      <c r="E22" s="149"/>
      <c r="F22" s="150"/>
    </row>
    <row r="23" spans="1:8">
      <c r="H23" s="32"/>
    </row>
    <row r="27" spans="1:8">
      <c r="D27" s="32"/>
    </row>
    <row r="28" spans="1:8">
      <c r="D28" s="32"/>
    </row>
  </sheetData>
  <mergeCells count="18">
    <mergeCell ref="A21:B21"/>
    <mergeCell ref="A22:B22"/>
    <mergeCell ref="A1:F1"/>
    <mergeCell ref="C4:D4"/>
    <mergeCell ref="E4:F4"/>
    <mergeCell ref="A2:F2"/>
    <mergeCell ref="A9:B9"/>
    <mergeCell ref="A16:B16"/>
    <mergeCell ref="A15:B15"/>
    <mergeCell ref="A10:B10"/>
    <mergeCell ref="A19:B19"/>
    <mergeCell ref="A20:B20"/>
    <mergeCell ref="A11:B11"/>
    <mergeCell ref="A12:B12"/>
    <mergeCell ref="A13:B13"/>
    <mergeCell ref="A14:B14"/>
    <mergeCell ref="A17:B17"/>
    <mergeCell ref="A18:B18"/>
  </mergeCells>
  <phoneticPr fontId="0" type="noConversion"/>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INCOME(1)</vt:lpstr>
      <vt:lpstr>INCOME (2)</vt:lpstr>
      <vt:lpstr>FINANCIAL POSITION</vt:lpstr>
      <vt:lpstr>CASH FLOWS</vt:lpstr>
      <vt:lpstr>CHANGES IN EQUITY</vt:lpstr>
      <vt:lpstr>FINANCIAL INSTRUMENTS</vt:lpstr>
      <vt:lpstr>SELECTED PERFORMANCE INDICATORS</vt:lpstr>
      <vt:lpstr>Loans &amp; Receivables</vt:lpstr>
      <vt:lpstr>Impairment</vt:lpstr>
      <vt:lpstr>Customers</vt:lpstr>
      <vt:lpstr>'FINANCIAL INSTRUMENTS'!Print_Area</vt:lpstr>
      <vt:lpstr>'INCOME (2)'!Print_Area</vt:lpstr>
      <vt:lpstr>'INCOME(1)'!Print_Area</vt:lpstr>
      <vt:lpstr>'Loans &amp; Receivables'!Print_Area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IOB</dc:creator>
  <cp:lastModifiedBy>IOB</cp:lastModifiedBy>
  <cp:lastPrinted>2015-06-12T08:26:50Z</cp:lastPrinted>
  <dcterms:created xsi:type="dcterms:W3CDTF">2013-06-10T08:59:36Z</dcterms:created>
  <dcterms:modified xsi:type="dcterms:W3CDTF">2015-06-12T08:45:13Z</dcterms:modified>
</cp:coreProperties>
</file>